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5" yWindow="-120" windowWidth="7575" windowHeight="8115"/>
  </bookViews>
  <sheets>
    <sheet name="Kurva 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i">#N/A</definedName>
    <definedName name="___DIV1">[1]Rab!$J$20</definedName>
    <definedName name="___DIV6">[1]Rab!$J$48</definedName>
    <definedName name="___DIV7">[1]Rab!$J$53</definedName>
    <definedName name="___HAL4">[1]Rab!$A$49:$L$50</definedName>
    <definedName name="___kof1">[2]Analisa!$AB$17</definedName>
    <definedName name="__123Graph_A" localSheetId="0" hidden="1">[3]Mob!#REF!</definedName>
    <definedName name="__123Graph_B" localSheetId="0" hidden="1">[3]Mob!#REF!</definedName>
    <definedName name="__123Graph_X" localSheetId="0" hidden="1">[3]Mob!#REF!</definedName>
    <definedName name="__kof1">[2]Analisa!$AB$17</definedName>
    <definedName name="_Fill" localSheetId="0" hidden="1">#REF!</definedName>
    <definedName name="_xlnm._FilterDatabase" localSheetId="0" hidden="1">'Kurva S'!$A$11:$C$145</definedName>
    <definedName name="_xlnm._FilterDatabase" hidden="1">'[4]HRG BAHAN &amp; UPAH okk'!#REF!</definedName>
    <definedName name="_Key1" localSheetId="0" hidden="1">#REF!</definedName>
    <definedName name="_Key2" localSheetId="0" hidden="1">#REF!</definedName>
    <definedName name="_kof1">[2]Analisa!$AB$17</definedName>
    <definedName name="_nyy410">'[5]Harga '!$L$142</definedName>
    <definedName name="_nyy416">'[5]Harga '!$L$143</definedName>
    <definedName name="_nyy4300">'[5]Harga '!$L$153</definedName>
    <definedName name="_nyy44">'[5]Harga '!$L$140</definedName>
    <definedName name="_nyy450">'[5]Harga '!$L$146</definedName>
    <definedName name="_nyy46">'[5]Harga '!$L$141</definedName>
    <definedName name="_nyy470">'[5]Harga '!$L$147</definedName>
    <definedName name="_nyy495">'[5]Harga '!$L$148</definedName>
    <definedName name="_Order1" hidden="1">255</definedName>
    <definedName name="_Order2" hidden="1">255</definedName>
    <definedName name="_Sort" localSheetId="0" hidden="1">#REF!</definedName>
    <definedName name="A.1">'[6]112-885'!$A$5921:$M$6000</definedName>
    <definedName name="A.17">'[6]112-885'!$A$5761:$M$5840</definedName>
    <definedName name="aAN">[7]ANALISA!$K$1006</definedName>
    <definedName name="AHS.Rev1">'[8]BQ-E20-02(Rp)'!$B$14:$I$230</definedName>
    <definedName name="ampelas">'[9]har-sat'!$E$207</definedName>
    <definedName name="ANDI1" localSheetId="0" hidden="1">#REF!</definedName>
    <definedName name="ANDY" localSheetId="0" hidden="1">#REF!</definedName>
    <definedName name="ANDY2" localSheetId="0" hidden="1">#REF!</definedName>
    <definedName name="ASPAL">[1]Rab!$B$42:$K$48</definedName>
    <definedName name="awwavin0.75">'[5]Harga '!$L$10</definedName>
    <definedName name="awwavin3">'[5]Harga '!$L$16</definedName>
    <definedName name="awwavin4">'[5]Harga '!$L$17</definedName>
    <definedName name="awwavin6">'[5]Harga '!$L$19</definedName>
    <definedName name="BAGIAN_1">'[10]Daf 1'!$K$423</definedName>
    <definedName name="bagu">[11]D.1.7!$B$1:$L$41,[11]D.1.7!$N$42:$U$74</definedName>
    <definedName name="bambang">[11]D.1.5!$B$1:$L$37,[11]D.1.5!$N$38:$U$72</definedName>
    <definedName name="bata13">[12]anal!$I$125</definedName>
    <definedName name="bata15">[12]anal!$I$143</definedName>
    <definedName name="bata40">[12]anal!$I$152</definedName>
    <definedName name="BONGDIN">'[13]ANALISA GRS TENGAH'!$H$73</definedName>
    <definedName name="borneobalok">'[9]har-sat'!$E$119</definedName>
    <definedName name="bs40spindo1.5">'[5]Harga '!$L$82</definedName>
    <definedName name="bs40spindo2.5">'[5]Harga '!$L$84</definedName>
    <definedName name="bs40spindo3">'[5]Harga '!$L$85</definedName>
    <definedName name="bs40spindo4">'[5]Harga '!$L$86</definedName>
    <definedName name="bs40spindo6">'[5]Harga '!$L$88</definedName>
    <definedName name="BSPOLS">'[14]analisa SNI'!$H$96</definedName>
    <definedName name="Bust">#N/A</definedName>
    <definedName name="CAT.WATERPROOF">'[15]upah bahan'!$E$98</definedName>
    <definedName name="Continue">#N/A</definedName>
    <definedName name="cvbersih1.5">'[5]Harga '!$L$197</definedName>
    <definedName name="cvbersih2">'[5]Harga '!$L$198</definedName>
    <definedName name="D.78.">[16]D.78!$B$1:$L$48,[16]D.78!$N$49:$U$83</definedName>
    <definedName name="D.79.">[16]D.79!$B$1:$L$48,[16]D.79!$N$49:$U$83</definedName>
    <definedName name="D.80.">[16]D.80!$B$1:$L$51,[16]D.80!$N$52:$U$86</definedName>
    <definedName name="D.81.">[16]D.81!$B$1:$L$46,[16]D.81!$N$47:$U$81</definedName>
    <definedName name="D.82.">[16]D.82!$B$1:$L$49,[16]D.82!$N$50:$U$84</definedName>
    <definedName name="D.83.">[16]D.83!$B$1:$L$54,[16]D.83!$N$55:$U$89</definedName>
    <definedName name="D.84.">[16]D.84!$B$1:$L$56,[16]D.84!$N$57:$U$91</definedName>
    <definedName name="D.85.">[16]D.85!$B$1:$L$51,[16]D.85!$N$52:$U$86</definedName>
    <definedName name="D.86.">[16]D.86!$B$1:$L$51,[16]D.86!$N$52:$U$86</definedName>
    <definedName name="D.87.">[16]D.87!$B$1:$L$48,[16]D.87!$N$49:$U$83</definedName>
    <definedName name="D.88.">[16]D.88!$B$1:$L$36,[16]D.88!$N$37:$U$69</definedName>
    <definedName name="D.89.">[16]D.89!$B$1:$L$49,[16]D.89!$N$50:$U$83</definedName>
    <definedName name="D.91.">[16]D.91!$B$1:$L$42,[16]D.91!$N$43:$U$76</definedName>
    <definedName name="D.92.">[16]D.92!$B$1:$L$175,[16]D.92!$N$176:$U$218</definedName>
    <definedName name="D.93.">[16]D.93!$B$1:$L$50,[16]D.93!$N$51:$U$84</definedName>
    <definedName name="D.94.">[16]D.94!$B$1:$L$55,[16]D.94!$N$56:$U$90</definedName>
    <definedName name="D.95.">[16]D.95!$B$1:$L$57,[16]D.95!$N$58:$U$92</definedName>
    <definedName name="D.96.">[16]D.96!$B$1:$L$51,[16]D.96!$N$52:$U$86</definedName>
    <definedName name="dede">'[17]U&amp;B'!$E$10:$E$1000</definedName>
    <definedName name="dempulplastik">'[9]har-sat'!$E$205</definedName>
    <definedName name="Documents_array">#N/A</definedName>
    <definedName name="DRAINASE">[1]Rab!$B$21:$K$24</definedName>
    <definedName name="DUBLETRI">'[13]ANALISA GRS TENGAH'!$H$330</definedName>
    <definedName name="floorhardener">[12]anal!$I$191</definedName>
    <definedName name="G.44">'[6]112-885'!$A$5601:$M$5680</definedName>
    <definedName name="G.44.VK">'[6]Anl.+'!$A$561:$M$642</definedName>
    <definedName name="gipmedspindo0.5">'[5]Harga '!$L$97</definedName>
    <definedName name="gipmedspindo0.75">'[5]Harga '!$L$98</definedName>
    <definedName name="gipmedspindo1">'[5]Harga '!$L$99</definedName>
    <definedName name="gipmedspindo1.25">'[5]Harga '!$L$100</definedName>
    <definedName name="gipmedspindo1.5">'[5]Harga '!$L$101</definedName>
    <definedName name="gipmedspindo2">'[5]Harga '!$L$102</definedName>
    <definedName name="gipmedspindo2.5">'[5]Harga '!$L$103</definedName>
    <definedName name="gipmedspindo3">'[5]Harga '!$L$104</definedName>
    <definedName name="gvbersih0.75">'[5]Harga '!$L$169</definedName>
    <definedName name="gvbersih1">'[5]Harga '!$L$170</definedName>
    <definedName name="gvbersih1.25">'[5]Harga '!$L$171</definedName>
    <definedName name="gvbersih1.5">'[5]Harga '!$L$172</definedName>
    <definedName name="gvbersih2">'[5]Harga '!$L$173</definedName>
    <definedName name="gvbersih2.5">'[5]Harga '!$L$174</definedName>
    <definedName name="gvbersih3">'[5]Harga '!$L$175</definedName>
    <definedName name="gvhydrant1">'[5]Harga '!$L$181</definedName>
    <definedName name="gvhydrant1.5">'[5]Harga '!$L$183</definedName>
    <definedName name="gvhydrant2">'[5]Harga '!$L$184</definedName>
    <definedName name="gvhydrant3">'[5]Harga '!$L$186</definedName>
    <definedName name="gvhydrant4">'[5]Harga '!$L$187</definedName>
    <definedName name="gvhydrant6">'[5]Harga '!$L$189</definedName>
    <definedName name="Hello">#N/A</definedName>
    <definedName name="impra">'[9]har-sat'!$E$199</definedName>
    <definedName name="k.225.a">'[6]112-885'!$A$5681:$M$5760</definedName>
    <definedName name="K.311A">'[6]112-885'!$A$6083:$M$6162</definedName>
    <definedName name="K.311B">'[6]112-885'!$A$6163:$M$6242</definedName>
    <definedName name="K.411A">'[6]112-885'!$A$6083:$M$6162</definedName>
    <definedName name="K.424A">'[6]112-885'!$A$6001:$M$6082</definedName>
    <definedName name="K.TKCAT">'[15]upah bahan'!$E$14</definedName>
    <definedName name="KEPTKCAT">'[9]har-sat'!$E$260</definedName>
    <definedName name="kokok">[11]D.2.3!$B$1:$L$53,[11]D.2.3!$N$54:$U$89</definedName>
    <definedName name="KTUN">[18]SUM!$M$1</definedName>
    <definedName name="kwas3">'[9]har-sat'!$E$192</definedName>
    <definedName name="ljjj">[19]HB!$E$78</definedName>
    <definedName name="lolo">[11]D.2.2!$B$1:$L$114,[11]D.2.2!$N$115:$U$186</definedName>
    <definedName name="ltkerja">[12]anal!$I$180</definedName>
    <definedName name="MNDR">'[20]upah bahan'!$E$16</definedName>
    <definedName name="NK">'[21]Daftar Harga'!$D$12</definedName>
    <definedName name="papanmeranti">'[21]Daftar Harga'!$D$57</definedName>
    <definedName name="PARS">[22]REKAP_ARSITEKTUR.!$B$11</definedName>
    <definedName name="peksetengah">'[9]har-sat'!$E$262</definedName>
    <definedName name="pembantutkbatu">'[9]har-sat'!$E$247</definedName>
    <definedName name="PKRJ">'[20]upah bahan'!$E$15</definedName>
    <definedName name="plester15">[12]anal!$I$161</definedName>
    <definedName name="ppasang">'[9]har-sat'!$E$10</definedName>
    <definedName name="PrinCIV.16">'[23]112-885'!$A$721:$M$800,'[23]112-885'!$A$881:$M$960,'[23]112-885'!$A$1041:$M$1120,'[23]112-885'!$A$1201:$M$1280,'[23]112-885'!$A$1361:$M$1440,'[23]112-885'!$A$1841:$M$1920,'[23]112-885'!$A$2001:$M$2080,'[23]112-885'!$A$2561:$M$2640,'[23]112-885'!$A$3281:$M$3360</definedName>
    <definedName name="_xlnm.Print_Area" localSheetId="0">'Kurva S'!$A$4:$BM$148</definedName>
    <definedName name="_xlnm.Print_Area">#REF!</definedName>
    <definedName name="_xlnm.Print_Titles">#REF!</definedName>
    <definedName name="Print2">'[23]112-885'!$A$721:$M$800,'[23]112-885'!$A$881:$M$960,'[23]112-885'!$A$1041:$M$1120,'[23]112-885'!$A$1201:$M$1280,'[23]112-885'!$A$1361:$M$1440,'[23]112-885'!$A$2561:$M$2640,'[23]112-885'!$A$3281:$M$3360,'[23]112-885'!$A$3521:$M$3600,'[23]112-885'!$A$3761:$M$3840</definedName>
    <definedName name="REKAP">[1]Rkp!$A$1:$J$84</definedName>
    <definedName name="soso">'[17]U&amp;B'!$C$10:$E$1000</definedName>
    <definedName name="strbersih2">'[5]Harga '!$L$217</definedName>
    <definedName name="strbersih2.5">'[5]Harga '!$L$218</definedName>
    <definedName name="strhydrant2">'[5]Harga '!$L$222</definedName>
    <definedName name="strhydrant4">'[5]Harga '!$L$225</definedName>
    <definedName name="Supl">[24]Supl.X!$A$1:$O$84</definedName>
    <definedName name="Supl.I">'[6]Anl.+'!$A$1:$M$160</definedName>
    <definedName name="Supl.II">'[6]Anl.+'!$A$81:$M$160</definedName>
    <definedName name="Supl.III">'[6]Anl.+'!$A$161:$M$240</definedName>
    <definedName name="Supl.IV">'[6]Anl.+'!$A$241:$M$320</definedName>
    <definedName name="Supl.V">'[6]Anl.+'!$A$321:$M$400</definedName>
    <definedName name="Supl.VI">'[6]Anl.+'!$A$643:$M$722</definedName>
    <definedName name="Supl.VII">'[6]Anl.+'!$A$401:$M$480</definedName>
    <definedName name="Supl.XIII">'[6]Anl.+'!$A$481:$M$560</definedName>
    <definedName name="Supl_XII">'[6]112-885'!$A$5521:$M$5600</definedName>
    <definedName name="TaxTV">10%</definedName>
    <definedName name="TaxXL">5%</definedName>
    <definedName name="tinerb">'[9]har-sat'!$E$202</definedName>
    <definedName name="tkcatmelamik">'[9]har-sat'!$E$259</definedName>
    <definedName name="tktayuhalus">'[9]har-sat'!$E$251</definedName>
    <definedName name="URAIAN79L">'[1]NP 7'!$A$1:$K$118</definedName>
    <definedName name="usukmeranti">'[21]Daftar Harga'!$D$58</definedName>
    <definedName name="Z_60C09D59_E1B8_4DE0_84A5_C4D52EC877AC_.wvu.Rows" hidden="1">'[4]Analis Kusen okk'!$A$17:$IV$20,'[4]Analis Kusen okk'!$A$25:$IV$26,'[4]Analis Kusen okk'!$A$28:$IV$30,'[4]Analis Kusen okk'!$A$33:$IV$42,'[4]Analis Kusen okk'!$A$44:$IV$44,'[4]Analis Kusen okk'!$A$47:$IV$50,'[4]Analis Kusen okk'!$A$52:$IV$60,'[4]Analis Kusen okk'!$A$65:$IV$67,'[4]Analis Kusen okk'!$A$143:$IV$878</definedName>
    <definedName name="Z_C68F7E66_DBEE_4C62_8CE7_6B99B31303FC_.wvu.Rows" hidden="1">'[25]AnalisaSIPIL RIIL'!$A$208:$IV$214,'[25]AnalisaSIPIL RIIL'!$A$224:$IV$231,'[25]AnalisaSIPIL RIIL'!$A$468:$IV$482</definedName>
  </definedNames>
  <calcPr calcId="124519"/>
</workbook>
</file>

<file path=xl/calcChain.xml><?xml version="1.0" encoding="utf-8"?>
<calcChain xmlns="http://schemas.openxmlformats.org/spreadsheetml/2006/main">
  <c r="BI139" i="1"/>
  <c r="BL128"/>
  <c r="AV128"/>
  <c r="AJ73"/>
  <c r="AK73" s="1"/>
  <c r="AL73" s="1"/>
  <c r="AM73" s="1"/>
  <c r="AN73" s="1"/>
  <c r="AO73" s="1"/>
  <c r="AP73" s="1"/>
  <c r="AQ73" s="1"/>
  <c r="AR73" s="1"/>
  <c r="AS73" s="1"/>
  <c r="AT73" s="1"/>
  <c r="AU73" s="1"/>
  <c r="AV73" s="1"/>
  <c r="AW73" s="1"/>
  <c r="AX73" s="1"/>
  <c r="AY73" s="1"/>
  <c r="AZ73" s="1"/>
  <c r="AW128" l="1"/>
  <c r="AY128" s="1"/>
  <c r="X42"/>
  <c r="Y40"/>
  <c r="W37"/>
  <c r="X36"/>
  <c r="W35"/>
  <c r="U32"/>
  <c r="S20"/>
  <c r="S17"/>
  <c r="R15"/>
  <c r="BB76"/>
  <c r="AS86"/>
  <c r="AR85"/>
  <c r="AR84"/>
  <c r="BK136"/>
  <c r="F143"/>
  <c r="AG143"/>
  <c r="AH143"/>
  <c r="E143"/>
  <c r="BL155"/>
  <c r="BK155"/>
  <c r="BJ155"/>
  <c r="BI155"/>
  <c r="BH155"/>
  <c r="BG155"/>
  <c r="BF155"/>
  <c r="BE155"/>
  <c r="BD155"/>
  <c r="BC155"/>
  <c r="BB155"/>
  <c r="BA155"/>
  <c r="AZ155"/>
  <c r="AY155"/>
  <c r="AX155"/>
  <c r="AW155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F155"/>
  <c r="AE155"/>
  <c r="AD155"/>
  <c r="AC155"/>
  <c r="AB155"/>
  <c r="AA155"/>
  <c r="Z155"/>
  <c r="Y155"/>
  <c r="X155"/>
  <c r="W155"/>
  <c r="V155"/>
  <c r="U155"/>
  <c r="T155"/>
  <c r="S155"/>
  <c r="R155"/>
  <c r="Q155"/>
  <c r="P155"/>
  <c r="O155"/>
  <c r="N155"/>
  <c r="M155"/>
  <c r="L155"/>
  <c r="K155"/>
  <c r="J155"/>
  <c r="I155"/>
  <c r="H155"/>
  <c r="G155"/>
  <c r="F155"/>
  <c r="E155"/>
  <c r="E154" s="1"/>
  <c r="E146"/>
  <c r="P154" l="1"/>
  <c r="O154" s="1"/>
  <c r="AZ154"/>
  <c r="AY154" s="1"/>
  <c r="BL154"/>
  <c r="AF154"/>
  <c r="AJ154"/>
  <c r="AV154"/>
  <c r="AU154" s="1"/>
  <c r="I154"/>
  <c r="H154" s="1"/>
  <c r="G154" s="1"/>
  <c r="M154"/>
  <c r="L154" s="1"/>
  <c r="K154" s="1"/>
  <c r="Q154"/>
  <c r="U154"/>
  <c r="Y154"/>
  <c r="X154" s="1"/>
  <c r="W154" s="1"/>
  <c r="AC154"/>
  <c r="AB154" s="1"/>
  <c r="AA154" s="1"/>
  <c r="AH154"/>
  <c r="AK154"/>
  <c r="AO154"/>
  <c r="AN154" s="1"/>
  <c r="AM154" s="1"/>
  <c r="AS154"/>
  <c r="AR154" s="1"/>
  <c r="AQ154" s="1"/>
  <c r="AW154"/>
  <c r="T154"/>
  <c r="S154" s="1"/>
  <c r="AG154"/>
  <c r="BA154"/>
  <c r="BE154"/>
  <c r="BD154" s="1"/>
  <c r="BC154" s="1"/>
  <c r="BI154"/>
  <c r="BH154" s="1"/>
  <c r="BG154" s="1"/>
  <c r="F154"/>
  <c r="N154"/>
  <c r="R154"/>
  <c r="Z154"/>
  <c r="AD154"/>
  <c r="AL154"/>
  <c r="AP154"/>
  <c r="AT154"/>
  <c r="AX154"/>
  <c r="BB154"/>
  <c r="BF154"/>
  <c r="BJ154"/>
  <c r="J154"/>
  <c r="V154"/>
  <c r="AI154"/>
  <c r="AE154"/>
  <c r="BK154"/>
  <c r="F147" l="1"/>
  <c r="E144" l="1"/>
  <c r="F144" s="1"/>
  <c r="C142"/>
  <c r="D15" l="1"/>
  <c r="D21"/>
  <c r="D26"/>
  <c r="D31"/>
  <c r="D36"/>
  <c r="D41"/>
  <c r="D46"/>
  <c r="D51"/>
  <c r="D56"/>
  <c r="D61"/>
  <c r="D66"/>
  <c r="AI66" s="1"/>
  <c r="AJ66" s="1"/>
  <c r="AK66" s="1"/>
  <c r="AL66" s="1"/>
  <c r="AM66" s="1"/>
  <c r="D79"/>
  <c r="D75"/>
  <c r="D92"/>
  <c r="D88"/>
  <c r="D84"/>
  <c r="D101"/>
  <c r="D97"/>
  <c r="D114"/>
  <c r="D110"/>
  <c r="D106"/>
  <c r="D118"/>
  <c r="D122"/>
  <c r="D126"/>
  <c r="D135"/>
  <c r="D23"/>
  <c r="D28"/>
  <c r="D33"/>
  <c r="D38"/>
  <c r="D43"/>
  <c r="D48"/>
  <c r="D53"/>
  <c r="D58"/>
  <c r="D63"/>
  <c r="D68"/>
  <c r="D81"/>
  <c r="D77"/>
  <c r="D73"/>
  <c r="D90"/>
  <c r="D86"/>
  <c r="D103"/>
  <c r="D99"/>
  <c r="D95"/>
  <c r="D112"/>
  <c r="D108"/>
  <c r="D116"/>
  <c r="D120"/>
  <c r="D124"/>
  <c r="D130"/>
  <c r="D137"/>
  <c r="AE137" s="1"/>
  <c r="D27"/>
  <c r="D37"/>
  <c r="D47"/>
  <c r="D57"/>
  <c r="D67"/>
  <c r="AI67" s="1"/>
  <c r="D76"/>
  <c r="D89"/>
  <c r="D102"/>
  <c r="D94"/>
  <c r="D107"/>
  <c r="D121"/>
  <c r="D134"/>
  <c r="D17"/>
  <c r="D25"/>
  <c r="D35"/>
  <c r="D45"/>
  <c r="D55"/>
  <c r="D65"/>
  <c r="D74"/>
  <c r="D87"/>
  <c r="D100"/>
  <c r="D113"/>
  <c r="D105"/>
  <c r="D123"/>
  <c r="D136"/>
  <c r="D22"/>
  <c r="D32"/>
  <c r="D42"/>
  <c r="D52"/>
  <c r="D62"/>
  <c r="D80"/>
  <c r="D72"/>
  <c r="D85"/>
  <c r="D98"/>
  <c r="D111"/>
  <c r="D117"/>
  <c r="D125"/>
  <c r="D138"/>
  <c r="D20"/>
  <c r="D30"/>
  <c r="D40"/>
  <c r="D50"/>
  <c r="D60"/>
  <c r="D78"/>
  <c r="D91"/>
  <c r="D83"/>
  <c r="D96"/>
  <c r="D109"/>
  <c r="D119"/>
  <c r="D128"/>
  <c r="AJ137"/>
  <c r="AK137" s="1"/>
  <c r="AL137" s="1"/>
  <c r="AM137" s="1"/>
  <c r="AN137" s="1"/>
  <c r="AO137" s="1"/>
  <c r="AP137" s="1"/>
  <c r="AQ137" s="1"/>
  <c r="AR137" s="1"/>
  <c r="AS137" s="1"/>
  <c r="AT137" s="1"/>
  <c r="AU137" s="1"/>
  <c r="AW137" s="1"/>
  <c r="AX137" s="1"/>
  <c r="AY137" s="1"/>
  <c r="BA137" s="1"/>
  <c r="BB137" s="1"/>
  <c r="BD137" s="1"/>
  <c r="BE137" s="1"/>
  <c r="BF137" s="1"/>
  <c r="BH137" s="1"/>
  <c r="E148"/>
  <c r="E147"/>
  <c r="AJ88" l="1"/>
  <c r="AK88" s="1"/>
  <c r="AL88" s="1"/>
  <c r="AM88"/>
  <c r="AN88" s="1"/>
  <c r="AO88" s="1"/>
  <c r="AP88" s="1"/>
  <c r="AQ88" s="1"/>
  <c r="AR88" s="1"/>
  <c r="AS88" s="1"/>
  <c r="AT88" s="1"/>
  <c r="AU88" s="1"/>
  <c r="AV88" s="1"/>
  <c r="AW88" s="1"/>
  <c r="AX88" s="1"/>
  <c r="AY88" s="1"/>
  <c r="AZ88" s="1"/>
  <c r="BA88" s="1"/>
  <c r="AK87"/>
  <c r="AO87"/>
  <c r="AS87"/>
  <c r="AW87"/>
  <c r="AL87"/>
  <c r="AP87"/>
  <c r="AT87"/>
  <c r="AX87"/>
  <c r="AM87"/>
  <c r="AQ87"/>
  <c r="AU87"/>
  <c r="AJ87"/>
  <c r="AN87"/>
  <c r="AR87"/>
  <c r="AV87"/>
  <c r="BJ137"/>
  <c r="AT98"/>
  <c r="AX98"/>
  <c r="BB98"/>
  <c r="BF98"/>
  <c r="AV98"/>
  <c r="AZ98"/>
  <c r="BD98"/>
  <c r="AU98"/>
  <c r="BC98"/>
  <c r="AW98"/>
  <c r="BE98"/>
  <c r="AY98"/>
  <c r="BG98"/>
  <c r="AS98"/>
  <c r="BA98"/>
  <c r="AJ91"/>
  <c r="AN91"/>
  <c r="AR91"/>
  <c r="AV91"/>
  <c r="AZ91"/>
  <c r="AK91"/>
  <c r="AS91"/>
  <c r="BA91"/>
  <c r="AL91"/>
  <c r="AP91"/>
  <c r="AT91"/>
  <c r="AX91"/>
  <c r="AM91"/>
  <c r="AQ91"/>
  <c r="AU91"/>
  <c r="AY91"/>
  <c r="AO91"/>
  <c r="AW91"/>
  <c r="AV100"/>
  <c r="AZ100"/>
  <c r="BD100"/>
  <c r="AT100"/>
  <c r="AX100"/>
  <c r="BB100"/>
  <c r="BF100"/>
  <c r="AW100"/>
  <c r="BE100"/>
  <c r="AY100"/>
  <c r="BG100"/>
  <c r="AS100"/>
  <c r="BA100"/>
  <c r="AU100"/>
  <c r="BC100"/>
  <c r="AL94"/>
  <c r="AO94"/>
  <c r="AS94"/>
  <c r="AW94"/>
  <c r="AM94"/>
  <c r="AQ94"/>
  <c r="AU94"/>
  <c r="AY94"/>
  <c r="AP94"/>
  <c r="AX94"/>
  <c r="AR94"/>
  <c r="AK94"/>
  <c r="AT94"/>
  <c r="AN94"/>
  <c r="AV94"/>
  <c r="AN95"/>
  <c r="AR95"/>
  <c r="AV95"/>
  <c r="AZ95"/>
  <c r="AP95"/>
  <c r="AT95"/>
  <c r="AX95"/>
  <c r="AS95"/>
  <c r="AL95"/>
  <c r="AM95"/>
  <c r="AU95"/>
  <c r="AO95"/>
  <c r="AW95"/>
  <c r="AQ95"/>
  <c r="AY95"/>
  <c r="AL90"/>
  <c r="AP90"/>
  <c r="AT90"/>
  <c r="AX90"/>
  <c r="AM90"/>
  <c r="AU90"/>
  <c r="AJ90"/>
  <c r="AN90"/>
  <c r="AR90"/>
  <c r="AV90"/>
  <c r="AZ90"/>
  <c r="AK90"/>
  <c r="AO90"/>
  <c r="AS90"/>
  <c r="AW90"/>
  <c r="BA90"/>
  <c r="AQ90"/>
  <c r="AY90"/>
  <c r="AO78"/>
  <c r="AS78"/>
  <c r="AW78"/>
  <c r="BA78"/>
  <c r="BE78"/>
  <c r="BI78"/>
  <c r="AM78"/>
  <c r="AQ78"/>
  <c r="AU78"/>
  <c r="AY78"/>
  <c r="BC78"/>
  <c r="BG78"/>
  <c r="AP78"/>
  <c r="AX78"/>
  <c r="BF78"/>
  <c r="AR78"/>
  <c r="AZ78"/>
  <c r="BH78"/>
  <c r="AL78"/>
  <c r="AT78"/>
  <c r="BB78"/>
  <c r="BJ78"/>
  <c r="AN78"/>
  <c r="AV78"/>
  <c r="BD78"/>
  <c r="AV102"/>
  <c r="AZ102"/>
  <c r="BD102"/>
  <c r="BH102"/>
  <c r="AX102"/>
  <c r="BB102"/>
  <c r="BF102"/>
  <c r="BA102"/>
  <c r="BI102"/>
  <c r="AU102"/>
  <c r="BC102"/>
  <c r="AW102"/>
  <c r="BE102"/>
  <c r="AY102"/>
  <c r="BG102"/>
  <c r="AU99"/>
  <c r="AY99"/>
  <c r="BC99"/>
  <c r="BG99"/>
  <c r="AS99"/>
  <c r="AW99"/>
  <c r="BA99"/>
  <c r="BE99"/>
  <c r="AV99"/>
  <c r="BD99"/>
  <c r="AX99"/>
  <c r="BF99"/>
  <c r="AZ99"/>
  <c r="AT99"/>
  <c r="BB99"/>
  <c r="AS97"/>
  <c r="AW97"/>
  <c r="BA97"/>
  <c r="BE97"/>
  <c r="AU97"/>
  <c r="AY97"/>
  <c r="BC97"/>
  <c r="BG97"/>
  <c r="AT97"/>
  <c r="BB97"/>
  <c r="AV97"/>
  <c r="BD97"/>
  <c r="AX97"/>
  <c r="BF97"/>
  <c r="AZ97"/>
  <c r="AM92"/>
  <c r="AQ92"/>
  <c r="AU92"/>
  <c r="AY92"/>
  <c r="AR92"/>
  <c r="AZ92"/>
  <c r="AK92"/>
  <c r="AO92"/>
  <c r="AS92"/>
  <c r="AW92"/>
  <c r="BA92"/>
  <c r="AL92"/>
  <c r="AP92"/>
  <c r="AT92"/>
  <c r="AX92"/>
  <c r="BB92"/>
  <c r="AN92"/>
  <c r="AV92"/>
  <c r="AP96"/>
  <c r="AT96"/>
  <c r="AX96"/>
  <c r="AN96"/>
  <c r="AR96"/>
  <c r="AV96"/>
  <c r="AZ96"/>
  <c r="AM96"/>
  <c r="AU96"/>
  <c r="AO96"/>
  <c r="AW96"/>
  <c r="AQ96"/>
  <c r="AY96"/>
  <c r="AS96"/>
  <c r="BA96"/>
  <c r="AJ89"/>
  <c r="AN89"/>
  <c r="AR89"/>
  <c r="AV89"/>
  <c r="AZ89"/>
  <c r="AS89"/>
  <c r="AL89"/>
  <c r="AP89"/>
  <c r="AT89"/>
  <c r="AX89"/>
  <c r="AM89"/>
  <c r="AQ89"/>
  <c r="AU89"/>
  <c r="AY89"/>
  <c r="AK89"/>
  <c r="AO89"/>
  <c r="AW89"/>
  <c r="BA89"/>
  <c r="AX103"/>
  <c r="BB103"/>
  <c r="BF103"/>
  <c r="BJ103"/>
  <c r="AV103"/>
  <c r="AZ103"/>
  <c r="BD103"/>
  <c r="BH103"/>
  <c r="BC103"/>
  <c r="AW103"/>
  <c r="BE103"/>
  <c r="AY103"/>
  <c r="BG103"/>
  <c r="BA103"/>
  <c r="BI103"/>
  <c r="AM77"/>
  <c r="AQ77"/>
  <c r="AU77"/>
  <c r="AY77"/>
  <c r="BC77"/>
  <c r="AO77"/>
  <c r="AS77"/>
  <c r="AW77"/>
  <c r="BA77"/>
  <c r="AR77"/>
  <c r="AZ77"/>
  <c r="AL77"/>
  <c r="AT77"/>
  <c r="BB77"/>
  <c r="AN77"/>
  <c r="AV77"/>
  <c r="AP77"/>
  <c r="AX77"/>
  <c r="AT101"/>
  <c r="AX101"/>
  <c r="BB101"/>
  <c r="BF101"/>
  <c r="AV101"/>
  <c r="AZ101"/>
  <c r="BD101"/>
  <c r="BH101"/>
  <c r="AY101"/>
  <c r="BG101"/>
  <c r="BA101"/>
  <c r="AU101"/>
  <c r="BC101"/>
  <c r="AW101"/>
  <c r="BE101"/>
  <c r="AF137"/>
  <c r="U138"/>
  <c r="AJ138"/>
  <c r="AK138" s="1"/>
  <c r="AL138" s="1"/>
  <c r="AM138" s="1"/>
  <c r="AN138" s="1"/>
  <c r="AO138" s="1"/>
  <c r="AP138" s="1"/>
  <c r="AQ138" s="1"/>
  <c r="AR138" s="1"/>
  <c r="AS138" s="1"/>
  <c r="AT138" s="1"/>
  <c r="AU138" s="1"/>
  <c r="AW138" s="1"/>
  <c r="AX138" s="1"/>
  <c r="AY138" s="1"/>
  <c r="AZ138" s="1"/>
  <c r="BB138" s="1"/>
  <c r="BC136"/>
  <c r="AJ136"/>
  <c r="AF136"/>
  <c r="AE136" s="1"/>
  <c r="AE134"/>
  <c r="BL130"/>
  <c r="BC138" l="1"/>
  <c r="BD138" s="1"/>
  <c r="BE138" s="1"/>
  <c r="BF138" s="1"/>
  <c r="BG138" s="1"/>
  <c r="BH138" s="1"/>
  <c r="BJ138" s="1"/>
  <c r="V138"/>
  <c r="AJ135"/>
  <c r="AK135" s="1"/>
  <c r="AL135" s="1"/>
  <c r="V135"/>
  <c r="BD130"/>
  <c r="BH130"/>
  <c r="AZ130"/>
  <c r="BA130"/>
  <c r="BE130"/>
  <c r="BJ130"/>
  <c r="BI130" s="1"/>
  <c r="T134"/>
  <c r="X134"/>
  <c r="AB134"/>
  <c r="AI134"/>
  <c r="AF134" s="1"/>
  <c r="AX130"/>
  <c r="BB130"/>
  <c r="BF130"/>
  <c r="BK130"/>
  <c r="U134"/>
  <c r="Y134"/>
  <c r="AC134"/>
  <c r="AY130"/>
  <c r="BC130"/>
  <c r="BG130"/>
  <c r="V134"/>
  <c r="Z134"/>
  <c r="AD134"/>
  <c r="W134"/>
  <c r="AA134"/>
  <c r="AM135" l="1"/>
  <c r="AN135" s="1"/>
  <c r="AQ135" s="1"/>
  <c r="AS135" s="1"/>
  <c r="AT135" s="1"/>
  <c r="AW135" s="1"/>
  <c r="AX135" s="1"/>
  <c r="AY135" s="1"/>
  <c r="AZ135" s="1"/>
  <c r="BA135" s="1"/>
  <c r="BB135" s="1"/>
  <c r="BC135" s="1"/>
  <c r="BD135" s="1"/>
  <c r="BE135" s="1"/>
  <c r="BF135" s="1"/>
  <c r="BG135" s="1"/>
  <c r="BH135" s="1"/>
  <c r="BI135" s="1"/>
  <c r="BJ135" s="1"/>
  <c r="BK135" s="1"/>
  <c r="V143"/>
  <c r="W135"/>
  <c r="X135" s="1"/>
  <c r="Y135" s="1"/>
  <c r="Z135" s="1"/>
  <c r="AA135" s="1"/>
  <c r="AB135" s="1"/>
  <c r="AC135" s="1"/>
  <c r="AD135" s="1"/>
  <c r="AE135" s="1"/>
  <c r="AF135" s="1"/>
  <c r="AX126"/>
  <c r="BF119"/>
  <c r="AY118"/>
  <c r="AQ111"/>
  <c r="AM107"/>
  <c r="AN106"/>
  <c r="AJ128" l="1"/>
  <c r="AL128" s="1"/>
  <c r="AM128" s="1"/>
  <c r="AZ128" s="1"/>
  <c r="BA128" s="1"/>
  <c r="BB128" s="1"/>
  <c r="BD128" s="1"/>
  <c r="BE128" s="1"/>
  <c r="BF128" s="1"/>
  <c r="BG128" s="1"/>
  <c r="AO109"/>
  <c r="AS113"/>
  <c r="AY126"/>
  <c r="AZ126" s="1"/>
  <c r="BA126" s="1"/>
  <c r="BB126" s="1"/>
  <c r="BC126" s="1"/>
  <c r="BD126" s="1"/>
  <c r="BE126" s="1"/>
  <c r="BF126" s="1"/>
  <c r="BG126" s="1"/>
  <c r="BH126" s="1"/>
  <c r="BI126" s="1"/>
  <c r="BJ126" s="1"/>
  <c r="BK126" s="1"/>
  <c r="BG119"/>
  <c r="AR118"/>
  <c r="AN109"/>
  <c r="AL107"/>
  <c r="AU119"/>
  <c r="AR113"/>
  <c r="AP111"/>
  <c r="AK118"/>
  <c r="AY119"/>
  <c r="AS118"/>
  <c r="AQ119"/>
  <c r="AZ119"/>
  <c r="AJ118"/>
  <c r="AZ118"/>
  <c r="AR119"/>
  <c r="BC119"/>
  <c r="AI117"/>
  <c r="AO118"/>
  <c r="AW118"/>
  <c r="AN118"/>
  <c r="AV118"/>
  <c r="AV119"/>
  <c r="BD119"/>
  <c r="AP108"/>
  <c r="AL108"/>
  <c r="AS108"/>
  <c r="AO108"/>
  <c r="AK108"/>
  <c r="AQ108"/>
  <c r="AR110"/>
  <c r="AN110"/>
  <c r="AU110"/>
  <c r="AQ110"/>
  <c r="AM110"/>
  <c r="AS110"/>
  <c r="AT112"/>
  <c r="AP112"/>
  <c r="AW112"/>
  <c r="AS112"/>
  <c r="AO112"/>
  <c r="AU112"/>
  <c r="AV114"/>
  <c r="AR114"/>
  <c r="AY114"/>
  <c r="AU114"/>
  <c r="AQ114"/>
  <c r="AW114"/>
  <c r="AQ106"/>
  <c r="AM106"/>
  <c r="AI106"/>
  <c r="AP106"/>
  <c r="AL106"/>
  <c r="AF106"/>
  <c r="AO106"/>
  <c r="AJ108"/>
  <c r="AR108"/>
  <c r="AL110"/>
  <c r="AT110"/>
  <c r="AN112"/>
  <c r="AV112"/>
  <c r="AP114"/>
  <c r="AX114"/>
  <c r="AJ106"/>
  <c r="AO107"/>
  <c r="AK107"/>
  <c r="AR107"/>
  <c r="AN107"/>
  <c r="AJ107"/>
  <c r="AP107"/>
  <c r="AM108"/>
  <c r="AQ109"/>
  <c r="AM109"/>
  <c r="AT109"/>
  <c r="AP109"/>
  <c r="AL109"/>
  <c r="AR109"/>
  <c r="AO110"/>
  <c r="AS111"/>
  <c r="AO111"/>
  <c r="AV111"/>
  <c r="AR111"/>
  <c r="AN111"/>
  <c r="AT111"/>
  <c r="AQ112"/>
  <c r="AU113"/>
  <c r="AQ113"/>
  <c r="AX113"/>
  <c r="AT113"/>
  <c r="AP113"/>
  <c r="AV113"/>
  <c r="AS114"/>
  <c r="AK106"/>
  <c r="AI107"/>
  <c r="AQ107"/>
  <c r="AN108"/>
  <c r="AK109"/>
  <c r="AS109"/>
  <c r="AP110"/>
  <c r="AM111"/>
  <c r="AU111"/>
  <c r="AR112"/>
  <c r="AO113"/>
  <c r="AW113"/>
  <c r="AT114"/>
  <c r="AL118"/>
  <c r="AP118"/>
  <c r="AT118"/>
  <c r="AX118"/>
  <c r="AS119"/>
  <c r="AW119"/>
  <c r="BA119"/>
  <c r="BE119"/>
  <c r="AF117"/>
  <c r="AI118"/>
  <c r="AM118"/>
  <c r="AQ118"/>
  <c r="AU118"/>
  <c r="AP119"/>
  <c r="AT119"/>
  <c r="AX119"/>
  <c r="BB119"/>
  <c r="AR86"/>
  <c r="AQ85"/>
  <c r="AN85"/>
  <c r="AF83"/>
  <c r="BI79"/>
  <c r="AT75"/>
  <c r="AS74"/>
  <c r="AJ65"/>
  <c r="AI63"/>
  <c r="AE58"/>
  <c r="AD56"/>
  <c r="AD55"/>
  <c r="AA46"/>
  <c r="AE56" l="1"/>
  <c r="AD57"/>
  <c r="AA48"/>
  <c r="AD53"/>
  <c r="AN68"/>
  <c r="AW81"/>
  <c r="BL126"/>
  <c r="Z52"/>
  <c r="AJ67"/>
  <c r="AK67" s="1"/>
  <c r="AL67" s="1"/>
  <c r="AM67" s="1"/>
  <c r="AM105"/>
  <c r="AA45"/>
  <c r="AE55"/>
  <c r="AF60"/>
  <c r="AK65"/>
  <c r="AI72"/>
  <c r="AX76"/>
  <c r="AU80"/>
  <c r="BA76"/>
  <c r="AX79"/>
  <c r="AY79"/>
  <c r="AO80"/>
  <c r="AP76"/>
  <c r="AM79"/>
  <c r="BH79"/>
  <c r="AQ76"/>
  <c r="AN79"/>
  <c r="BJ79"/>
  <c r="AQ75"/>
  <c r="AJ74"/>
  <c r="AU75"/>
  <c r="AC52"/>
  <c r="AP74"/>
  <c r="AK75"/>
  <c r="AV75"/>
  <c r="AU76"/>
  <c r="AR79"/>
  <c r="BC79"/>
  <c r="AQ81"/>
  <c r="AJ75"/>
  <c r="AV74"/>
  <c r="AO75"/>
  <c r="AV76"/>
  <c r="AT79"/>
  <c r="BD79"/>
  <c r="AU81"/>
  <c r="AC83"/>
  <c r="AF86"/>
  <c r="AL74"/>
  <c r="X83"/>
  <c r="AB85"/>
  <c r="AJ105"/>
  <c r="AB48"/>
  <c r="AB52"/>
  <c r="AN72"/>
  <c r="AI74"/>
  <c r="AN74"/>
  <c r="AU74"/>
  <c r="AI75"/>
  <c r="AN75"/>
  <c r="AS75"/>
  <c r="AT76"/>
  <c r="AY76"/>
  <c r="AL79"/>
  <c r="AQ79"/>
  <c r="AV79"/>
  <c r="BB79"/>
  <c r="BG79"/>
  <c r="AP81"/>
  <c r="Z83"/>
  <c r="AD86"/>
  <c r="AC86" s="1"/>
  <c r="AR74"/>
  <c r="AQ74" s="1"/>
  <c r="AD83"/>
  <c r="Z86"/>
  <c r="AQ86"/>
  <c r="AF74"/>
  <c r="AM74"/>
  <c r="AM75"/>
  <c r="AR75"/>
  <c r="AW75"/>
  <c r="AR76"/>
  <c r="AP79"/>
  <c r="AU79"/>
  <c r="AZ79"/>
  <c r="BF79"/>
  <c r="Y83"/>
  <c r="AA86"/>
  <c r="T43"/>
  <c r="AF62"/>
  <c r="AO84"/>
  <c r="AB84"/>
  <c r="X84"/>
  <c r="AC84"/>
  <c r="Y43"/>
  <c r="Z47"/>
  <c r="AE62"/>
  <c r="AM68"/>
  <c r="AO68"/>
  <c r="AO72"/>
  <c r="AK72"/>
  <c r="AE72"/>
  <c r="AJ72"/>
  <c r="AP72"/>
  <c r="AT80"/>
  <c r="AP80"/>
  <c r="AL80"/>
  <c r="AQ80"/>
  <c r="Y84"/>
  <c r="AE84"/>
  <c r="AD84" s="1"/>
  <c r="AJ85"/>
  <c r="AI85" s="1"/>
  <c r="AC85"/>
  <c r="Y85"/>
  <c r="AD85"/>
  <c r="AO85"/>
  <c r="Y47"/>
  <c r="AF61"/>
  <c r="AK68"/>
  <c r="AD72"/>
  <c r="AL72"/>
  <c r="AQ72"/>
  <c r="AM80"/>
  <c r="AR80"/>
  <c r="AV81"/>
  <c r="AR81"/>
  <c r="AN81"/>
  <c r="AS81"/>
  <c r="Z84"/>
  <c r="AF84"/>
  <c r="Z85"/>
  <c r="AE85"/>
  <c r="AP105"/>
  <c r="AO105"/>
  <c r="AL105"/>
  <c r="AF105"/>
  <c r="AK105"/>
  <c r="AE105"/>
  <c r="AN105"/>
  <c r="AA52"/>
  <c r="AC53"/>
  <c r="AL68"/>
  <c r="AF72"/>
  <c r="AM72"/>
  <c r="AR72"/>
  <c r="AZ76"/>
  <c r="AN80"/>
  <c r="AS80"/>
  <c r="AO81"/>
  <c r="AT81"/>
  <c r="AE83"/>
  <c r="AA83"/>
  <c r="W83"/>
  <c r="AB83"/>
  <c r="AA84"/>
  <c r="AP84"/>
  <c r="AA85"/>
  <c r="AF85"/>
  <c r="AP86"/>
  <c r="AB86"/>
  <c r="AE86"/>
  <c r="AI105"/>
  <c r="AK74"/>
  <c r="AO74"/>
  <c r="AT74"/>
  <c r="AL75"/>
  <c r="AP75"/>
  <c r="AS76"/>
  <c r="AW76"/>
  <c r="AO79"/>
  <c r="AS79"/>
  <c r="AW79"/>
  <c r="BA79"/>
  <c r="BE79"/>
  <c r="J15"/>
  <c r="T143" l="1"/>
  <c r="BL143"/>
  <c r="AE57"/>
  <c r="L21"/>
  <c r="M17"/>
  <c r="P33"/>
  <c r="I21"/>
  <c r="M23"/>
  <c r="J21"/>
  <c r="K20"/>
  <c r="J20"/>
  <c r="Q37"/>
  <c r="M26"/>
  <c r="W38"/>
  <c r="G15"/>
  <c r="I15"/>
  <c r="L20"/>
  <c r="R38"/>
  <c r="H15"/>
  <c r="K17"/>
  <c r="I22"/>
  <c r="N28"/>
  <c r="O30"/>
  <c r="H17"/>
  <c r="L17"/>
  <c r="K21"/>
  <c r="J22"/>
  <c r="S28"/>
  <c r="S143" s="1"/>
  <c r="J17"/>
  <c r="L22"/>
  <c r="G17"/>
  <c r="I17"/>
  <c r="K22"/>
  <c r="U33"/>
  <c r="U143" s="1"/>
  <c r="J143" l="1"/>
  <c r="L143"/>
  <c r="R143"/>
  <c r="I143"/>
  <c r="O143"/>
  <c r="H143"/>
  <c r="G143"/>
  <c r="G144" s="1"/>
  <c r="Q143"/>
  <c r="P143"/>
  <c r="K143"/>
  <c r="N143"/>
  <c r="M143"/>
  <c r="W138"/>
  <c r="D139"/>
  <c r="BD136"/>
  <c r="AJ117"/>
  <c r="AJ134"/>
  <c r="AK136"/>
  <c r="AW136"/>
  <c r="AX136" s="1"/>
  <c r="AZ136" s="1"/>
  <c r="AQ136"/>
  <c r="AR136" s="1"/>
  <c r="AS136" s="1"/>
  <c r="AT136" s="1"/>
  <c r="AS72"/>
  <c r="F146"/>
  <c r="F148" l="1"/>
  <c r="X138"/>
  <c r="H144"/>
  <c r="I144" s="1"/>
  <c r="J144" s="1"/>
  <c r="K144" s="1"/>
  <c r="L144" s="1"/>
  <c r="M144" s="1"/>
  <c r="N144" s="1"/>
  <c r="O144" s="1"/>
  <c r="P144" s="1"/>
  <c r="Q144" s="1"/>
  <c r="R144" s="1"/>
  <c r="S144" s="1"/>
  <c r="T144" s="1"/>
  <c r="U144" s="1"/>
  <c r="V144" s="1"/>
  <c r="BA136"/>
  <c r="AT72"/>
  <c r="AK117"/>
  <c r="AL117" s="1"/>
  <c r="AM117" s="1"/>
  <c r="AN117" s="1"/>
  <c r="AO117" s="1"/>
  <c r="AP117" s="1"/>
  <c r="AQ117" s="1"/>
  <c r="AR117" s="1"/>
  <c r="AS117" s="1"/>
  <c r="AT117" s="1"/>
  <c r="AU117" s="1"/>
  <c r="AV117" s="1"/>
  <c r="AW117" s="1"/>
  <c r="AX117" s="1"/>
  <c r="AK134"/>
  <c r="AL134" s="1"/>
  <c r="AM134" s="1"/>
  <c r="AN134" s="1"/>
  <c r="AO134" s="1"/>
  <c r="AP134" s="1"/>
  <c r="AQ134" s="1"/>
  <c r="AR134" s="1"/>
  <c r="AS134" s="1"/>
  <c r="AT134" s="1"/>
  <c r="W139"/>
  <c r="X139" s="1"/>
  <c r="AI139"/>
  <c r="AI143" s="1"/>
  <c r="AL136"/>
  <c r="AM136" s="1"/>
  <c r="AN136" s="1"/>
  <c r="AO136" s="1"/>
  <c r="BE136"/>
  <c r="D142"/>
  <c r="X143" l="1"/>
  <c r="AY117"/>
  <c r="W143"/>
  <c r="W144" s="1"/>
  <c r="Y138"/>
  <c r="BF136"/>
  <c r="AJ139"/>
  <c r="AJ143" s="1"/>
  <c r="Y139"/>
  <c r="Y143" l="1"/>
  <c r="Y144" s="1"/>
  <c r="X144"/>
  <c r="Z138"/>
  <c r="AA138" s="1"/>
  <c r="BG136"/>
  <c r="AK139"/>
  <c r="AK143" s="1"/>
  <c r="Z139"/>
  <c r="AA143" l="1"/>
  <c r="Z143"/>
  <c r="Z144" s="1"/>
  <c r="AL139"/>
  <c r="AL143" s="1"/>
  <c r="BH136"/>
  <c r="AB138"/>
  <c r="AA139"/>
  <c r="AA144" l="1"/>
  <c r="AC138"/>
  <c r="AM139"/>
  <c r="AM143" s="1"/>
  <c r="BI136"/>
  <c r="AB139"/>
  <c r="AB143" s="1"/>
  <c r="BJ136" l="1"/>
  <c r="AB144"/>
  <c r="AN139"/>
  <c r="AN143" s="1"/>
  <c r="AD138"/>
  <c r="AC139"/>
  <c r="AC143" s="1"/>
  <c r="AC144" l="1"/>
  <c r="AE138"/>
  <c r="AO139"/>
  <c r="AO143" s="1"/>
  <c r="AD139"/>
  <c r="AD143" s="1"/>
  <c r="AD144" l="1"/>
  <c r="AP139"/>
  <c r="AP143" s="1"/>
  <c r="AF138"/>
  <c r="AE139"/>
  <c r="AE143" s="1"/>
  <c r="AE144" l="1"/>
  <c r="AQ139"/>
  <c r="AQ143" s="1"/>
  <c r="AF139"/>
  <c r="AF143" s="1"/>
  <c r="AF144" l="1"/>
  <c r="AG144" s="1"/>
  <c r="AH144" s="1"/>
  <c r="AI144" s="1"/>
  <c r="AJ144" s="1"/>
  <c r="AK144" s="1"/>
  <c r="AL144" s="1"/>
  <c r="AM144" s="1"/>
  <c r="AN144" s="1"/>
  <c r="AO144" s="1"/>
  <c r="AP144" s="1"/>
  <c r="AQ144" s="1"/>
  <c r="AR139"/>
  <c r="AR143" s="1"/>
  <c r="AR144" l="1"/>
  <c r="AS139"/>
  <c r="AS143" s="1"/>
  <c r="AS144" l="1"/>
  <c r="AT139"/>
  <c r="AT143" s="1"/>
  <c r="AT144" l="1"/>
  <c r="AU139"/>
  <c r="AU143" s="1"/>
  <c r="AU144" l="1"/>
  <c r="AV143"/>
  <c r="AV144" l="1"/>
  <c r="AW139"/>
  <c r="AW143" s="1"/>
  <c r="AW144" l="1"/>
  <c r="AX139"/>
  <c r="AX143" s="1"/>
  <c r="AX144" l="1"/>
  <c r="AY139"/>
  <c r="AY143" s="1"/>
  <c r="AY144" l="1"/>
  <c r="AZ143"/>
  <c r="AZ144" l="1"/>
  <c r="BA139"/>
  <c r="BA143" s="1"/>
  <c r="BA144" l="1"/>
  <c r="BB139"/>
  <c r="BB143" s="1"/>
  <c r="BB144" l="1"/>
  <c r="BC143"/>
  <c r="BC144" l="1"/>
  <c r="BD139"/>
  <c r="BD143" s="1"/>
  <c r="BD144" l="1"/>
  <c r="BE139"/>
  <c r="BE143" s="1"/>
  <c r="BE144" l="1"/>
  <c r="BF143"/>
  <c r="BF144" l="1"/>
  <c r="BG139"/>
  <c r="BG143" s="1"/>
  <c r="BG144" l="1"/>
  <c r="BH143"/>
  <c r="BH144" l="1"/>
  <c r="BI143"/>
  <c r="BI144" l="1"/>
  <c r="BJ143" l="1"/>
  <c r="BJ144" s="1"/>
  <c r="BK143" l="1"/>
  <c r="BK144" s="1"/>
  <c r="BL144" s="1"/>
</calcChain>
</file>

<file path=xl/sharedStrings.xml><?xml version="1.0" encoding="utf-8"?>
<sst xmlns="http://schemas.openxmlformats.org/spreadsheetml/2006/main" count="256" uniqueCount="168">
  <si>
    <t>KURVA S</t>
  </si>
  <si>
    <t>START PROJECT</t>
  </si>
  <si>
    <t>No.</t>
  </si>
  <si>
    <t>KETERANGAN</t>
  </si>
  <si>
    <t>AMOUNT (IDR)</t>
  </si>
  <si>
    <t>BOBOT (%)</t>
  </si>
  <si>
    <t>September</t>
  </si>
  <si>
    <t>Oktober</t>
  </si>
  <si>
    <t>Desember</t>
  </si>
  <si>
    <t>Januari</t>
  </si>
  <si>
    <t>Februari</t>
  </si>
  <si>
    <t>Maret</t>
  </si>
  <si>
    <t>April</t>
  </si>
  <si>
    <t>Mei</t>
  </si>
  <si>
    <t>Juni</t>
  </si>
  <si>
    <t>PERCENTAGE</t>
  </si>
  <si>
    <t>PEKERJAAN PERSIAPAN</t>
  </si>
  <si>
    <t>PEKERJAAN TANAH</t>
  </si>
  <si>
    <t>PEKERJAAN STRUKTUR</t>
  </si>
  <si>
    <t>3.1.2</t>
  </si>
  <si>
    <t>3.1.3</t>
  </si>
  <si>
    <t>3.1.4</t>
  </si>
  <si>
    <t>3.2.1</t>
  </si>
  <si>
    <t>3.2.2</t>
  </si>
  <si>
    <t>3.2.3</t>
  </si>
  <si>
    <t>3.3.1</t>
  </si>
  <si>
    <t>3.3.2</t>
  </si>
  <si>
    <t>3.3.3</t>
  </si>
  <si>
    <t>3.4.1</t>
  </si>
  <si>
    <t>3.4.2</t>
  </si>
  <si>
    <t>3.4.3</t>
  </si>
  <si>
    <t>3.5.1</t>
  </si>
  <si>
    <t>3.5.2</t>
  </si>
  <si>
    <t>3.5.3</t>
  </si>
  <si>
    <t>3.6.1</t>
  </si>
  <si>
    <t>3.6.2</t>
  </si>
  <si>
    <t>PEKERJAAN ARSITEKTUR</t>
  </si>
  <si>
    <t>4.1.1</t>
  </si>
  <si>
    <t>4.1.3</t>
  </si>
  <si>
    <t>4.1.4</t>
  </si>
  <si>
    <t>4.1.5</t>
  </si>
  <si>
    <t>4.1.6</t>
  </si>
  <si>
    <t>4.1.7</t>
  </si>
  <si>
    <t>4.1.8</t>
  </si>
  <si>
    <t>4.2.1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</si>
  <si>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</si>
  <si>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</si>
  <si>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</si>
  <si>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</si>
  <si>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</si>
  <si>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</si>
  <si>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</si>
  <si>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</si>
  <si>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</si>
  <si>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</si>
  <si>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</si>
  <si>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</si>
  <si>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</si>
  <si>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</si>
  <si>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</si>
  <si>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4.4.3</t>
  </si>
  <si>
    <t>4.4.4</t>
  </si>
  <si>
    <t>4.4.5</t>
  </si>
  <si>
    <t>4.4.6</t>
  </si>
  <si>
    <t>4.4.7</t>
  </si>
  <si>
    <t>4.4.8</t>
  </si>
  <si>
    <t>4.5.2</t>
  </si>
  <si>
    <t>4.5.4</t>
  </si>
  <si>
    <t>4.5.5</t>
  </si>
  <si>
    <t>4.5.6</t>
  </si>
  <si>
    <t>4.5.7</t>
  </si>
  <si>
    <t>4.5.8</t>
  </si>
  <si>
    <t>PEKERJAAN MEKANIKAL &amp; ELEKTRIKAL</t>
  </si>
  <si>
    <t>RENCANA PEKERJAAN</t>
  </si>
  <si>
    <t>Mingguan</t>
  </si>
  <si>
    <t>Komulatif</t>
  </si>
  <si>
    <t>REALISASI PEKERJAN</t>
  </si>
  <si>
    <t>DEVIASI</t>
  </si>
  <si>
    <t>Juli</t>
  </si>
  <si>
    <t>Agustus</t>
  </si>
  <si>
    <t>Nopember</t>
  </si>
  <si>
    <t>FINISH PROJECT</t>
  </si>
  <si>
    <t>LANTAI MEZ 1 +4.00</t>
  </si>
  <si>
    <t>LANTAI MEZ 2 +9.00</t>
  </si>
  <si>
    <t>LANTAI 3 +12.25</t>
  </si>
  <si>
    <t>LANTAI 4 +15.50</t>
  </si>
  <si>
    <t>3.6.3</t>
  </si>
  <si>
    <t>3.7.1</t>
  </si>
  <si>
    <t>3.7.2</t>
  </si>
  <si>
    <t>3.7.3</t>
  </si>
  <si>
    <t>LANTAI 5 +18.75</t>
  </si>
  <si>
    <t>LANTAI 6 +22.00</t>
  </si>
  <si>
    <t>3.8.1</t>
  </si>
  <si>
    <t>3.8.2</t>
  </si>
  <si>
    <t>3.8.3</t>
  </si>
  <si>
    <t>3.9.1</t>
  </si>
  <si>
    <t>3.9.2</t>
  </si>
  <si>
    <t>3.9.3</t>
  </si>
  <si>
    <t>LANTAI 7 +25.25</t>
  </si>
  <si>
    <t>4.5.9</t>
  </si>
  <si>
    <t>PEKERJAAN BETON</t>
  </si>
  <si>
    <t>PEKERJAAN PEMBESIAN</t>
  </si>
  <si>
    <t>PEKERJAAN BEKISTING</t>
  </si>
  <si>
    <t>ATAP</t>
  </si>
  <si>
    <t>PEKERJAAN LANTAI</t>
  </si>
  <si>
    <t>LANTAI SEMI BASEMENT</t>
  </si>
  <si>
    <t>LANTAI DASAR</t>
  </si>
  <si>
    <t>LANTAI MEZ 1</t>
  </si>
  <si>
    <t>LANTAI 3</t>
  </si>
  <si>
    <t>LANTAI MEZ 2</t>
  </si>
  <si>
    <t>LANTAI 4</t>
  </si>
  <si>
    <t>LANTAI 5</t>
  </si>
  <si>
    <t>LANTAI 6</t>
  </si>
  <si>
    <t>LANTAI 7</t>
  </si>
  <si>
    <t>4.1.9</t>
  </si>
  <si>
    <t>4.1.10</t>
  </si>
  <si>
    <t>PEKERJAAN DINDING DAN LAPISAN</t>
  </si>
  <si>
    <t>4.2.10</t>
  </si>
  <si>
    <t>4.2.11</t>
  </si>
  <si>
    <t>PEKERJAAN PINTU DAN JENDELA</t>
  </si>
  <si>
    <t>4.3.8</t>
  </si>
  <si>
    <t>4.3.9</t>
  </si>
  <si>
    <t>4.3.10</t>
  </si>
  <si>
    <t>4.4.2</t>
  </si>
  <si>
    <t>4.4.9</t>
  </si>
  <si>
    <t>4.4.10</t>
  </si>
  <si>
    <t>PEKERJAAN PLAFOND</t>
  </si>
  <si>
    <t>PEKERJAAN SANITARY</t>
  </si>
  <si>
    <t>4.5.1</t>
  </si>
  <si>
    <t>4.5.3</t>
  </si>
  <si>
    <t>4.5.10</t>
  </si>
  <si>
    <t>PEKERJAAN FASADE</t>
  </si>
  <si>
    <t>PEKERJAAN INTERIOR</t>
  </si>
  <si>
    <t>PEKERJAAN LAIN-LAIN</t>
  </si>
  <si>
    <t>LANTAI SEMI BASEMENT -3.50 + PONDASI RAFT</t>
  </si>
  <si>
    <t>LANTAI ATAP</t>
  </si>
  <si>
    <t>3.1.5</t>
  </si>
  <si>
    <t>3.2.4</t>
  </si>
  <si>
    <t>3.3.4</t>
  </si>
  <si>
    <t>3.4.4</t>
  </si>
  <si>
    <t>3.5.4</t>
  </si>
  <si>
    <t>3.6.4</t>
  </si>
  <si>
    <t>3.7.4</t>
  </si>
  <si>
    <t>3.8.4</t>
  </si>
  <si>
    <t>3.9.4</t>
  </si>
  <si>
    <t>3.10.1</t>
  </si>
  <si>
    <t>3.10.2</t>
  </si>
  <si>
    <t>3.10.3</t>
  </si>
  <si>
    <t>3.10.4</t>
  </si>
  <si>
    <t>Plant Progress</t>
  </si>
  <si>
    <t>Weekly</t>
  </si>
  <si>
    <t>4.1.11</t>
  </si>
  <si>
    <t>Prelimanary</t>
  </si>
  <si>
    <t>Plumbing</t>
  </si>
  <si>
    <t>Pemadam kebakaran</t>
  </si>
  <si>
    <t>MVAC</t>
  </si>
  <si>
    <t>Elektrikal</t>
  </si>
  <si>
    <t>Elektronik</t>
  </si>
  <si>
    <r>
      <t xml:space="preserve">LANTAI DASAR </t>
    </r>
    <r>
      <rPr>
        <sz val="13"/>
        <rFont val="Calibri"/>
        <family val="2"/>
      </rPr>
      <t>±</t>
    </r>
    <r>
      <rPr>
        <sz val="13"/>
        <rFont val="Swis721 LtCn BT"/>
        <family val="2"/>
      </rPr>
      <t>0.00</t>
    </r>
  </si>
  <si>
    <t>LIBUR LEBARAN</t>
  </si>
  <si>
    <t>Proyek</t>
  </si>
  <si>
    <t>Lokasi</t>
  </si>
  <si>
    <t>Owner</t>
  </si>
  <si>
    <t>Tahun</t>
  </si>
  <si>
    <t>WAKTU PELAKSANAAN  15 BULAN</t>
  </si>
  <si>
    <t xml:space="preserve">: </t>
  </si>
  <si>
    <t>: 2014-2015</t>
  </si>
  <si>
    <t>RUMUS S MILLER</t>
  </si>
</sst>
</file>

<file path=xl/styles.xml><?xml version="1.0" encoding="utf-8"?>
<styleSheet xmlns="http://schemas.openxmlformats.org/spreadsheetml/2006/main">
  <numFmts count="40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Rp&quot;#,##0.00_);[Red]\(&quot;Rp&quot;#,##0.00\)"/>
    <numFmt numFmtId="165" formatCode="_(&quot;Rp&quot;* #,##0_);_(&quot;Rp&quot;* \(#,##0\);_(&quot;Rp&quot;* &quot;-&quot;_);_(@_)"/>
    <numFmt numFmtId="166" formatCode="_(* #,##0.0_);_(* \(#,##0.0\);_(* &quot;-&quot;??_);_(@_)"/>
    <numFmt numFmtId="167" formatCode="[$-409]d\-mmm\-yyyy;@"/>
    <numFmt numFmtId="168" formatCode="[$-409]d\-mmm\-yy;@"/>
    <numFmt numFmtId="169" formatCode="[$-409]mmmm\-yy;@"/>
    <numFmt numFmtId="170" formatCode="0.0%"/>
    <numFmt numFmtId="171" formatCode="#."/>
    <numFmt numFmtId="172" formatCode="_-* #,##0.00_-;\-* #,##0.00_-;_-* &quot;-&quot;??_-;_-@_-"/>
    <numFmt numFmtId="173" formatCode="#,##0.00\ &quot;Pts&quot;;[Red]\-#,##0.00\ &quot;Pts&quot;"/>
    <numFmt numFmtId="174" formatCode="_-* #,##0\ _P_t_s_-;\-* #,##0\ _P_t_s_-;_-* &quot;-&quot;\ _P_t_s_-;_-@_-"/>
    <numFmt numFmtId="175" formatCode="_-* #,##0\ &quot;Pts&quot;_-;\-* #,##0\ &quot;Pts&quot;_-;_-* &quot;-&quot;\ &quot;Pts&quot;_-;_-@_-"/>
    <numFmt numFmtId="176" formatCode="_-* #,##0.00\ &quot;Pts&quot;_-;\-* #,##0.00\ &quot;Pts&quot;_-;_-* &quot;-&quot;??\ &quot;Pts&quot;_-;_-@_-"/>
    <numFmt numFmtId="177" formatCode="_(* #,##0.00000_);_(* \(#,##0.00000\);_(* &quot;-&quot;??_);_(@_)"/>
    <numFmt numFmtId="178" formatCode="_(* #,##0_);_(* \(#,##0\);_(* &quot;-&quot;??_);_(@_)"/>
    <numFmt numFmtId="179" formatCode="_(* #,##0.00_);_(* \(#,##0.00\);_(* &quot;-&quot;_);_(@_)"/>
    <numFmt numFmtId="180" formatCode="_(* #,##0_);_(* \(#,##0\);_(* \-_);_(@_)"/>
    <numFmt numFmtId="181" formatCode="0.0000"/>
    <numFmt numFmtId="182" formatCode="_(* #,##0.00_);_(* \(#,##0.00\);_(* \-??_);_(@_)"/>
    <numFmt numFmtId="183" formatCode="#,##0.00\ _$;\-#,##0.00\ _$"/>
    <numFmt numFmtId="184" formatCode="#,##0_);[Red]\(#,##0\);;@"/>
    <numFmt numFmtId="185" formatCode="_([$€-2]* #,##0.00_);_([$€-2]* \(#,##0.00\);_([$€-2]* &quot;-&quot;??_)"/>
    <numFmt numFmtId="186" formatCode="###0.00"/>
    <numFmt numFmtId="187" formatCode="0.00_)"/>
    <numFmt numFmtId="188" formatCode="&quot;VND&quot;#,##0_);[Red]\(&quot;VND&quot;#,##0\)"/>
    <numFmt numFmtId="189" formatCode="&quot;Rp. &quot;#,##0_);[Red]\(&quot;Rp. &quot;#,##0\)"/>
    <numFmt numFmtId="190" formatCode="&quot; Rupiah &quot;"/>
    <numFmt numFmtId="191" formatCode="_-* #,##0_-;\-* #,##0_-;_-* &quot;-&quot;_-;_-@_-"/>
    <numFmt numFmtId="192" formatCode="_-&quot;$&quot;* #,##0_-;\-&quot;$&quot;* #,##0_-;_-&quot;$&quot;* &quot;-&quot;_-;_-@_-"/>
    <numFmt numFmtId="193" formatCode="_-&quot;$&quot;* #,##0.00_-;\-&quot;$&quot;* #,##0.00_-;_-&quot;$&quot;* &quot;-&quot;??_-;_-@_-"/>
    <numFmt numFmtId="194" formatCode="&quot;\&quot;#,##0;[Red]&quot;\&quot;&quot;\&quot;\-#,##0"/>
    <numFmt numFmtId="195" formatCode="&quot;\&quot;#,##0.00;[Red]&quot;\&quot;&quot;\&quot;&quot;\&quot;&quot;\&quot;&quot;\&quot;&quot;\&quot;\-#,##0.00"/>
    <numFmt numFmtId="196" formatCode="&quot;\&quot;#,##0.00;[Red]&quot;\&quot;\-#,##0.00"/>
    <numFmt numFmtId="197" formatCode="&quot;\&quot;#,##0;[Red]&quot;\&quot;\-#,##0"/>
  </numFmts>
  <fonts count="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sz val="12"/>
      <name val="Helv"/>
    </font>
    <font>
      <sz val="12"/>
      <color indexed="10"/>
      <name val="Helv"/>
    </font>
    <font>
      <sz val="12"/>
      <color indexed="10"/>
      <name val="Helvetica"/>
    </font>
    <font>
      <sz val="1"/>
      <color indexed="16"/>
      <name val="Courier"/>
      <family val="3"/>
    </font>
    <font>
      <sz val="12"/>
      <name val="¹ÙÅÁÃ¼"/>
      <charset val="129"/>
    </font>
    <font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ms Rmn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sz val="12"/>
      <name val="Arial Narrow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color theme="1"/>
      <name val="Arial Narrow"/>
      <family val="2"/>
    </font>
    <font>
      <sz val="10"/>
      <name val="Tms Rmn"/>
    </font>
    <font>
      <sz val="8"/>
      <name val="Arial"/>
      <family val="2"/>
    </font>
    <font>
      <b/>
      <sz val="10"/>
      <name val="Arial"/>
      <family val="2"/>
    </font>
    <font>
      <sz val="10"/>
      <name val="MS Serif"/>
      <family val="1"/>
    </font>
    <font>
      <b/>
      <sz val="10"/>
      <color indexed="8"/>
      <name val="Arial"/>
      <family val="2"/>
    </font>
    <font>
      <sz val="10"/>
      <color indexed="16"/>
      <name val="MS Serif"/>
      <family val="1"/>
    </font>
    <font>
      <sz val="11"/>
      <name val="Helv"/>
    </font>
    <font>
      <b/>
      <sz val="12"/>
      <name val="Arial"/>
      <family val="2"/>
    </font>
    <font>
      <b/>
      <sz val="18"/>
      <name val="Arial"/>
      <family val="2"/>
    </font>
    <font>
      <b/>
      <sz val="1"/>
      <color indexed="8"/>
      <name val="Courier"/>
      <family val="3"/>
    </font>
    <font>
      <b/>
      <sz val="8"/>
      <name val="MS Sans Serif"/>
      <family val="2"/>
    </font>
    <font>
      <u/>
      <sz val="8"/>
      <color indexed="12"/>
      <name val="Arial"/>
      <family val="2"/>
    </font>
    <font>
      <sz val="9"/>
      <name val="Arial"/>
      <family val="2"/>
    </font>
    <font>
      <sz val="11"/>
      <name val="Helvetica"/>
    </font>
    <font>
      <sz val="10"/>
      <name val="MS Sans Serif"/>
      <family val="2"/>
    </font>
    <font>
      <sz val="11"/>
      <name val="Arial"/>
      <family val="2"/>
    </font>
    <font>
      <b/>
      <i/>
      <sz val="16"/>
      <name val="Helv"/>
    </font>
    <font>
      <sz val="10"/>
      <name val="VNtimes new roman"/>
      <family val="2"/>
    </font>
    <font>
      <sz val="11"/>
      <color theme="1"/>
      <name val="Arial Narrow"/>
      <family val="2"/>
      <charset val="1"/>
    </font>
    <font>
      <sz val="10"/>
      <name val="Courier"/>
      <family val="3"/>
    </font>
    <font>
      <sz val="11"/>
      <color indexed="8"/>
      <name val="Arial Narrow"/>
      <family val="2"/>
    </font>
    <font>
      <b/>
      <sz val="10"/>
      <color indexed="8"/>
      <name val="Univers"/>
    </font>
    <font>
      <sz val="8"/>
      <name val="Wingdings"/>
      <charset val="2"/>
    </font>
    <font>
      <b/>
      <sz val="18"/>
      <color indexed="8"/>
      <name val="Cambria"/>
      <family val="1"/>
    </font>
    <font>
      <sz val="8"/>
      <name val="MS Sans Serif"/>
      <family val="2"/>
    </font>
    <font>
      <sz val="10"/>
      <color rgb="FFFF0000"/>
      <name val="Arial Narrow"/>
      <family val="2"/>
    </font>
    <font>
      <sz val="10"/>
      <name val="Helv"/>
      <family val="2"/>
    </font>
    <font>
      <b/>
      <sz val="8"/>
      <color indexed="8"/>
      <name val="Helv"/>
    </font>
    <font>
      <u/>
      <sz val="10"/>
      <color indexed="14"/>
      <name val="Courier New"/>
      <family val="3"/>
    </font>
    <font>
      <sz val="12"/>
      <name val="新細明體"/>
      <family val="1"/>
      <charset val="136"/>
    </font>
    <font>
      <sz val="14"/>
      <name val="뼻뮝"/>
      <family val="3"/>
    </font>
    <font>
      <sz val="12"/>
      <name val="뼻뮝"/>
      <family val="3"/>
    </font>
    <font>
      <sz val="12"/>
      <name val="바탕체"/>
      <family val="3"/>
    </font>
    <font>
      <sz val="10"/>
      <name val="굴림체"/>
      <family val="3"/>
    </font>
    <font>
      <sz val="15"/>
      <name val="Swis721 LtCn BT"/>
      <family val="2"/>
    </font>
    <font>
      <sz val="13"/>
      <name val="Swis721 LtCn BT"/>
      <family val="2"/>
    </font>
    <font>
      <u/>
      <sz val="13"/>
      <name val="Swis721 LtCn BT"/>
      <family val="2"/>
    </font>
    <font>
      <b/>
      <sz val="13"/>
      <name val="Swis721 LtCn BT"/>
      <family val="2"/>
    </font>
    <font>
      <sz val="13"/>
      <name val="Calibri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sz val="13"/>
      <name val="Arial"/>
      <family val="2"/>
    </font>
    <font>
      <sz val="16"/>
      <name val="Swis721 LtCn BT"/>
      <family val="2"/>
    </font>
    <font>
      <u/>
      <sz val="16"/>
      <name val="Swis721 LtCn BT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5"/>
        <bgColor indexed="64"/>
      </patternFill>
    </fill>
    <fill>
      <patternFill patternType="darkVertical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3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171" fontId="3" fillId="0" borderId="0">
      <protection locked="0"/>
    </xf>
    <xf numFmtId="0" fontId="4" fillId="0" borderId="0"/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0" fontId="3" fillId="0" borderId="0">
      <protection locked="0"/>
    </xf>
    <xf numFmtId="0" fontId="5" fillId="0" borderId="0"/>
    <xf numFmtId="0" fontId="6" fillId="0" borderId="0"/>
    <xf numFmtId="0" fontId="6" fillId="0" borderId="0"/>
    <xf numFmtId="171" fontId="7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9" fontId="8" fillId="0" borderId="0" applyFont="0" applyFill="0" applyBorder="0" applyAlignment="0" applyProtection="0"/>
    <xf numFmtId="0" fontId="2" fillId="0" borderId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10" fillId="0" borderId="0">
      <alignment horizontal="center" wrapText="1"/>
      <protection locked="0"/>
    </xf>
    <xf numFmtId="175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Border="0">
      <alignment horizontal="center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" fillId="0" borderId="0"/>
    <xf numFmtId="177" fontId="2" fillId="0" borderId="0" applyFill="0" applyBorder="0" applyAlignment="0"/>
    <xf numFmtId="37" fontId="13" fillId="0" borderId="0"/>
    <xf numFmtId="37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14" fillId="0" borderId="0" applyFont="0" applyFill="0" applyBorder="0" applyAlignment="0" applyProtection="0"/>
    <xf numFmtId="41" fontId="1" fillId="0" borderId="0" applyFont="0" applyFill="0" applyBorder="0" applyAlignment="0" applyProtection="0"/>
    <xf numFmtId="178" fontId="2" fillId="0" borderId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179" fontId="16" fillId="0" borderId="0" applyFill="0" applyBorder="0" applyAlignment="0" applyProtection="0"/>
    <xf numFmtId="179" fontId="16" fillId="0" borderId="0" applyFill="0" applyBorder="0" applyAlignment="0" applyProtection="0"/>
    <xf numFmtId="179" fontId="16" fillId="0" borderId="0" applyFill="0" applyBorder="0" applyAlignment="0" applyProtection="0"/>
    <xf numFmtId="179" fontId="16" fillId="0" borderId="0" applyFill="0" applyBorder="0" applyAlignment="0" applyProtection="0"/>
    <xf numFmtId="179" fontId="16" fillId="0" borderId="0" applyFill="0" applyBorder="0" applyAlignment="0" applyProtection="0"/>
    <xf numFmtId="179" fontId="16" fillId="0" borderId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80" fontId="2" fillId="0" borderId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7" fillId="0" borderId="0" applyFont="0" applyFill="0" applyBorder="0" applyAlignment="0" applyProtection="0"/>
    <xf numFmtId="181" fontId="16" fillId="0" borderId="0" applyFill="0" applyBorder="0" applyAlignment="0" applyProtection="0"/>
    <xf numFmtId="41" fontId="16" fillId="0" borderId="0" applyFont="0" applyFill="0" applyBorder="0" applyAlignment="0" applyProtection="0"/>
    <xf numFmtId="41" fontId="2" fillId="0" borderId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1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2" fillId="0" borderId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24" fillId="0" borderId="0" applyNumberFormat="0" applyAlignment="0">
      <alignment horizontal="left"/>
    </xf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42" fontId="1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4" fontId="21" fillId="0" borderId="0" applyFill="0" applyBorder="0">
      <alignment horizontal="left" vertical="top" wrapText="1"/>
      <protection locked="0"/>
    </xf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Alignment="0">
      <alignment horizontal="left"/>
    </xf>
    <xf numFmtId="185" fontId="27" fillId="0" borderId="0" applyFont="0" applyFill="0" applyBorder="0" applyAlignment="0" applyProtection="0"/>
    <xf numFmtId="0" fontId="18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" fontId="2" fillId="0" borderId="0" applyFont="0" applyFill="0" applyBorder="0" applyAlignment="0" applyProtection="0"/>
    <xf numFmtId="38" fontId="22" fillId="6" borderId="0" applyNumberFormat="0" applyBorder="0" applyAlignment="0" applyProtection="0"/>
    <xf numFmtId="0" fontId="28" fillId="0" borderId="48" applyNumberFormat="0" applyAlignment="0" applyProtection="0">
      <alignment horizontal="left" vertical="center"/>
    </xf>
    <xf numFmtId="0" fontId="28" fillId="0" borderId="2">
      <alignment horizontal="left" vertic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1" fontId="30" fillId="0" borderId="0">
      <protection locked="0"/>
    </xf>
    <xf numFmtId="171" fontId="30" fillId="0" borderId="0">
      <protection locked="0"/>
    </xf>
    <xf numFmtId="0" fontId="31" fillId="0" borderId="49">
      <alignment horizontal="center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10" fontId="22" fillId="7" borderId="13" applyNumberFormat="0" applyBorder="0" applyAlignment="0" applyProtection="0"/>
    <xf numFmtId="0" fontId="33" fillId="0" borderId="5">
      <alignment horizontal="center"/>
    </xf>
    <xf numFmtId="183" fontId="27" fillId="0" borderId="0"/>
    <xf numFmtId="183" fontId="34" fillId="0" borderId="0"/>
    <xf numFmtId="183" fontId="34" fillId="0" borderId="0"/>
    <xf numFmtId="0" fontId="33" fillId="0" borderId="5">
      <alignment horizontal="center"/>
    </xf>
    <xf numFmtId="0" fontId="33" fillId="0" borderId="5">
      <alignment horizontal="center"/>
    </xf>
    <xf numFmtId="0" fontId="33" fillId="0" borderId="50">
      <alignment horizontal="center"/>
    </xf>
    <xf numFmtId="0" fontId="33" fillId="0" borderId="50">
      <alignment horizontal="center"/>
    </xf>
    <xf numFmtId="0" fontId="33" fillId="0" borderId="50">
      <alignment horizontal="center"/>
    </xf>
    <xf numFmtId="0" fontId="33" fillId="0" borderId="50">
      <alignment horizontal="center"/>
    </xf>
    <xf numFmtId="0" fontId="33" fillId="0" borderId="51">
      <alignment horizontal="center"/>
    </xf>
    <xf numFmtId="38" fontId="35" fillId="0" borderId="0" applyFont="0" applyFill="0" applyBorder="0" applyAlignment="0" applyProtection="0"/>
    <xf numFmtId="40" fontId="35" fillId="0" borderId="0" applyFont="0" applyFill="0" applyBorder="0" applyAlignment="0" applyProtection="0"/>
    <xf numFmtId="6" fontId="35" fillId="0" borderId="0" applyFont="0" applyFill="0" applyBorder="0" applyAlignment="0" applyProtection="0"/>
    <xf numFmtId="8" fontId="35" fillId="0" borderId="0" applyFont="0" applyFill="0" applyBorder="0" applyAlignment="0" applyProtection="0"/>
    <xf numFmtId="186" fontId="36" fillId="0" borderId="0"/>
    <xf numFmtId="187" fontId="37" fillId="0" borderId="0"/>
    <xf numFmtId="188" fontId="38" fillId="0" borderId="0"/>
    <xf numFmtId="187" fontId="37" fillId="0" borderId="0"/>
    <xf numFmtId="187" fontId="37" fillId="0" borderId="0"/>
    <xf numFmtId="187" fontId="37" fillId="0" borderId="0"/>
    <xf numFmtId="187" fontId="37" fillId="0" borderId="0"/>
    <xf numFmtId="187" fontId="37" fillId="0" borderId="0"/>
    <xf numFmtId="188" fontId="38" fillId="0" borderId="0"/>
    <xf numFmtId="188" fontId="38" fillId="0" borderId="0"/>
    <xf numFmtId="188" fontId="38" fillId="0" borderId="0"/>
    <xf numFmtId="188" fontId="38" fillId="0" borderId="0"/>
    <xf numFmtId="187" fontId="37" fillId="0" borderId="0"/>
    <xf numFmtId="187" fontId="37" fillId="0" borderId="0"/>
    <xf numFmtId="187" fontId="37" fillId="0" borderId="0"/>
    <xf numFmtId="187" fontId="37" fillId="0" borderId="0"/>
    <xf numFmtId="187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 applyNumberFormat="0" applyAlignment="0"/>
    <xf numFmtId="0" fontId="14" fillId="0" borderId="0"/>
    <xf numFmtId="0" fontId="14" fillId="0" borderId="0"/>
    <xf numFmtId="0" fontId="14" fillId="0" borderId="0"/>
    <xf numFmtId="0" fontId="2" fillId="0" borderId="0"/>
    <xf numFmtId="0" fontId="1" fillId="0" borderId="0"/>
    <xf numFmtId="0" fontId="1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19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5" fillId="0" borderId="0"/>
    <xf numFmtId="0" fontId="2" fillId="0" borderId="0"/>
    <xf numFmtId="39" fontId="27" fillId="0" borderId="0"/>
    <xf numFmtId="39" fontId="34" fillId="0" borderId="0"/>
    <xf numFmtId="39" fontId="34" fillId="0" borderId="0"/>
    <xf numFmtId="0" fontId="2" fillId="0" borderId="0"/>
    <xf numFmtId="0" fontId="18" fillId="0" borderId="0"/>
    <xf numFmtId="0" fontId="39" fillId="0" borderId="0"/>
    <xf numFmtId="0" fontId="1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4" fillId="0" borderId="0"/>
    <xf numFmtId="181" fontId="40" fillId="0" borderId="0"/>
    <xf numFmtId="0" fontId="2" fillId="0" borderId="0"/>
    <xf numFmtId="0" fontId="41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52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14" fontId="10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ill="0" applyBorder="0" applyAlignment="0" applyProtection="0"/>
    <xf numFmtId="9" fontId="1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5" fillId="0" borderId="9" applyNumberFormat="0" applyBorder="0"/>
    <xf numFmtId="39" fontId="42" fillId="8" borderId="53"/>
    <xf numFmtId="0" fontId="36" fillId="0" borderId="0"/>
    <xf numFmtId="0" fontId="2" fillId="0" borderId="0"/>
    <xf numFmtId="189" fontId="2" fillId="9" borderId="13">
      <alignment horizontal="center" vertical="center" shrinkToFit="1"/>
    </xf>
    <xf numFmtId="0" fontId="43" fillId="10" borderId="0" applyNumberFormat="0" applyFont="0" applyBorder="0" applyAlignment="0">
      <alignment horizontal="center"/>
    </xf>
    <xf numFmtId="170" fontId="2" fillId="0" borderId="0" applyNumberFormat="0" applyFill="0" applyBorder="0" applyAlignment="0" applyProtection="0">
      <alignment horizontal="left"/>
    </xf>
    <xf numFmtId="0" fontId="36" fillId="0" borderId="0"/>
    <xf numFmtId="0" fontId="43" fillId="1" borderId="2" applyNumberFormat="0" applyFont="0" applyAlignment="0">
      <alignment horizontal="center"/>
    </xf>
    <xf numFmtId="0" fontId="44" fillId="0" borderId="0" applyNumberFormat="0" applyFill="0" applyBorder="0" applyAlignment="0" applyProtection="0"/>
    <xf numFmtId="0" fontId="45" fillId="0" borderId="0" applyNumberFormat="0" applyFill="0" applyBorder="0" applyAlignment="0">
      <alignment horizontal="center"/>
    </xf>
    <xf numFmtId="190" fontId="46" fillId="0" borderId="0"/>
    <xf numFmtId="0" fontId="47" fillId="0" borderId="0"/>
    <xf numFmtId="190" fontId="46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190" fontId="46" fillId="0" borderId="0"/>
    <xf numFmtId="190" fontId="46" fillId="0" borderId="0"/>
    <xf numFmtId="190" fontId="46" fillId="0" borderId="0"/>
    <xf numFmtId="190" fontId="46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40" fontId="48" fillId="0" borderId="0" applyBorder="0">
      <alignment horizontal="right"/>
    </xf>
    <xf numFmtId="184" fontId="21" fillId="0" borderId="0">
      <protection locked="0"/>
    </xf>
    <xf numFmtId="0" fontId="2" fillId="0" borderId="0"/>
    <xf numFmtId="0" fontId="36" fillId="0" borderId="0"/>
    <xf numFmtId="0" fontId="2" fillId="0" borderId="54" applyNumberFormat="0" applyFont="0" applyFill="0" applyAlignment="0" applyProtection="0"/>
    <xf numFmtId="0" fontId="2" fillId="0" borderId="54" applyNumberFormat="0" applyFont="0" applyFill="0" applyAlignment="0" applyProtection="0"/>
    <xf numFmtId="184" fontId="21" fillId="0" borderId="0">
      <alignment horizontal="center"/>
      <protection locked="0"/>
    </xf>
    <xf numFmtId="0" fontId="49" fillId="0" borderId="0"/>
    <xf numFmtId="191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3" fontId="50" fillId="0" borderId="0" applyFont="0" applyFill="0" applyBorder="0" applyAlignment="0" applyProtection="0"/>
    <xf numFmtId="0" fontId="50" fillId="0" borderId="0"/>
    <xf numFmtId="40" fontId="51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52" fillId="0" borderId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6" fontId="53" fillId="0" borderId="0" applyFont="0" applyFill="0" applyBorder="0" applyAlignment="0" applyProtection="0"/>
    <xf numFmtId="197" fontId="53" fillId="0" borderId="0" applyFont="0" applyFill="0" applyBorder="0" applyAlignment="0" applyProtection="0"/>
    <xf numFmtId="0" fontId="54" fillId="0" borderId="0"/>
    <xf numFmtId="0" fontId="50" fillId="0" borderId="0"/>
    <xf numFmtId="191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3" fontId="50" fillId="0" borderId="0" applyFont="0" applyFill="0" applyBorder="0" applyAlignment="0" applyProtection="0"/>
  </cellStyleXfs>
  <cellXfs count="170">
    <xf numFmtId="0" fontId="0" fillId="0" borderId="0" xfId="0"/>
    <xf numFmtId="2" fontId="55" fillId="0" borderId="30" xfId="1" applyNumberFormat="1" applyFont="1" applyFill="1" applyBorder="1" applyAlignment="1">
      <alignment horizontal="center" vertical="center"/>
    </xf>
    <xf numFmtId="2" fontId="55" fillId="0" borderId="33" xfId="1" applyNumberFormat="1" applyFont="1" applyFill="1" applyBorder="1" applyAlignment="1">
      <alignment horizontal="center" vertical="center"/>
    </xf>
    <xf numFmtId="2" fontId="55" fillId="0" borderId="32" xfId="1" applyNumberFormat="1" applyFont="1" applyFill="1" applyBorder="1" applyAlignment="1">
      <alignment horizontal="center" vertical="center"/>
    </xf>
    <xf numFmtId="43" fontId="55" fillId="0" borderId="0" xfId="4" applyNumberFormat="1" applyFont="1" applyFill="1" applyAlignment="1">
      <alignment vertical="center"/>
    </xf>
    <xf numFmtId="0" fontId="55" fillId="0" borderId="36" xfId="5" applyNumberFormat="1" applyFont="1" applyBorder="1" applyAlignment="1">
      <alignment horizontal="left" vertical="center" wrapText="1"/>
    </xf>
    <xf numFmtId="0" fontId="55" fillId="0" borderId="36" xfId="5" applyNumberFormat="1" applyFont="1" applyBorder="1" applyAlignment="1">
      <alignment horizontal="right" vertical="center" wrapText="1"/>
    </xf>
    <xf numFmtId="2" fontId="55" fillId="2" borderId="37" xfId="5" applyNumberFormat="1" applyFont="1" applyFill="1" applyBorder="1" applyAlignment="1">
      <alignment horizontal="right" vertical="center"/>
    </xf>
    <xf numFmtId="2" fontId="55" fillId="0" borderId="36" xfId="1" applyNumberFormat="1" applyFont="1" applyFill="1" applyBorder="1" applyAlignment="1">
      <alignment horizontal="center" vertical="center"/>
    </xf>
    <xf numFmtId="0" fontId="55" fillId="0" borderId="41" xfId="5" applyNumberFormat="1" applyFont="1" applyBorder="1" applyAlignment="1">
      <alignment horizontal="left" vertical="center" wrapText="1"/>
    </xf>
    <xf numFmtId="0" fontId="55" fillId="0" borderId="41" xfId="5" applyNumberFormat="1" applyFont="1" applyBorder="1" applyAlignment="1">
      <alignment horizontal="right" vertical="center" wrapText="1"/>
    </xf>
    <xf numFmtId="2" fontId="55" fillId="2" borderId="42" xfId="5" applyNumberFormat="1" applyFont="1" applyFill="1" applyBorder="1" applyAlignment="1">
      <alignment horizontal="right" vertical="center"/>
    </xf>
    <xf numFmtId="2" fontId="55" fillId="0" borderId="41" xfId="1" applyNumberFormat="1" applyFont="1" applyFill="1" applyBorder="1" applyAlignment="1">
      <alignment horizontal="center" vertical="center"/>
    </xf>
    <xf numFmtId="0" fontId="55" fillId="0" borderId="20" xfId="5" applyFont="1" applyBorder="1" applyAlignment="1">
      <alignment horizontal="left" vertical="center" wrapText="1"/>
    </xf>
    <xf numFmtId="0" fontId="55" fillId="0" borderId="20" xfId="5" applyFont="1" applyBorder="1" applyAlignment="1">
      <alignment horizontal="right" vertical="center" wrapText="1"/>
    </xf>
    <xf numFmtId="2" fontId="55" fillId="0" borderId="20" xfId="1" applyNumberFormat="1" applyFont="1" applyFill="1" applyBorder="1" applyAlignment="1">
      <alignment horizontal="center" vertical="center"/>
    </xf>
    <xf numFmtId="2" fontId="55" fillId="0" borderId="23" xfId="1" applyNumberFormat="1" applyFont="1" applyFill="1" applyBorder="1" applyAlignment="1">
      <alignment horizontal="center" vertical="center"/>
    </xf>
    <xf numFmtId="2" fontId="55" fillId="0" borderId="22" xfId="1" applyNumberFormat="1" applyFont="1" applyFill="1" applyBorder="1" applyAlignment="1">
      <alignment horizontal="center" vertical="center"/>
    </xf>
    <xf numFmtId="2" fontId="55" fillId="0" borderId="24" xfId="1" applyNumberFormat="1" applyFont="1" applyFill="1" applyBorder="1" applyAlignment="1">
      <alignment horizontal="center" vertical="center"/>
    </xf>
    <xf numFmtId="2" fontId="55" fillId="0" borderId="21" xfId="1" applyNumberFormat="1" applyFont="1" applyFill="1" applyBorder="1" applyAlignment="1">
      <alignment horizontal="center" vertical="center"/>
    </xf>
    <xf numFmtId="0" fontId="55" fillId="0" borderId="44" xfId="5" applyFont="1" applyBorder="1" applyAlignment="1">
      <alignment horizontal="left" vertical="center" wrapText="1"/>
    </xf>
    <xf numFmtId="0" fontId="55" fillId="0" borderId="44" xfId="5" applyFont="1" applyBorder="1" applyAlignment="1">
      <alignment horizontal="right" vertical="center" wrapText="1"/>
    </xf>
    <xf numFmtId="2" fontId="55" fillId="0" borderId="44" xfId="1" applyNumberFormat="1" applyFont="1" applyFill="1" applyBorder="1" applyAlignment="1">
      <alignment horizontal="center" vertical="center"/>
    </xf>
    <xf numFmtId="0" fontId="55" fillId="0" borderId="36" xfId="5" applyFont="1" applyBorder="1" applyAlignment="1">
      <alignment horizontal="left" vertical="center" wrapText="1"/>
    </xf>
    <xf numFmtId="0" fontId="55" fillId="0" borderId="36" xfId="5" applyFont="1" applyBorder="1" applyAlignment="1">
      <alignment horizontal="right" vertical="center" wrapText="1"/>
    </xf>
    <xf numFmtId="2" fontId="55" fillId="0" borderId="39" xfId="1" applyNumberFormat="1" applyFont="1" applyFill="1" applyBorder="1" applyAlignment="1">
      <alignment horizontal="center" vertical="center"/>
    </xf>
    <xf numFmtId="2" fontId="55" fillId="0" borderId="37" xfId="1" applyNumberFormat="1" applyFont="1" applyFill="1" applyBorder="1" applyAlignment="1">
      <alignment horizontal="center" vertical="center"/>
    </xf>
    <xf numFmtId="2" fontId="55" fillId="0" borderId="45" xfId="1" applyNumberFormat="1" applyFont="1" applyFill="1" applyBorder="1" applyAlignment="1">
      <alignment horizontal="center" vertical="center"/>
    </xf>
    <xf numFmtId="2" fontId="55" fillId="0" borderId="25" xfId="1" applyNumberFormat="1" applyFont="1" applyFill="1" applyBorder="1" applyAlignment="1">
      <alignment horizontal="center" vertical="center"/>
    </xf>
    <xf numFmtId="2" fontId="55" fillId="0" borderId="38" xfId="1" applyNumberFormat="1" applyFont="1" applyFill="1" applyBorder="1" applyAlignment="1">
      <alignment horizontal="center" vertical="center"/>
    </xf>
    <xf numFmtId="0" fontId="55" fillId="0" borderId="30" xfId="5" applyFont="1" applyBorder="1" applyAlignment="1">
      <alignment horizontal="right" vertical="center" wrapText="1"/>
    </xf>
    <xf numFmtId="2" fontId="55" fillId="2" borderId="33" xfId="5" applyNumberFormat="1" applyFont="1" applyFill="1" applyBorder="1" applyAlignment="1">
      <alignment horizontal="right" vertical="center"/>
    </xf>
    <xf numFmtId="2" fontId="55" fillId="0" borderId="31" xfId="1" applyNumberFormat="1" applyFont="1" applyFill="1" applyBorder="1" applyAlignment="1">
      <alignment horizontal="center" vertical="center"/>
    </xf>
    <xf numFmtId="2" fontId="55" fillId="0" borderId="46" xfId="1" applyNumberFormat="1" applyFont="1" applyFill="1" applyBorder="1" applyAlignment="1">
      <alignment horizontal="center" vertical="center"/>
    </xf>
    <xf numFmtId="2" fontId="55" fillId="0" borderId="34" xfId="1" applyNumberFormat="1" applyFont="1" applyFill="1" applyBorder="1" applyAlignment="1">
      <alignment horizontal="center" vertical="center"/>
    </xf>
    <xf numFmtId="43" fontId="56" fillId="2" borderId="2" xfId="3" applyNumberFormat="1" applyFont="1" applyFill="1" applyBorder="1" applyAlignment="1">
      <alignment vertical="center"/>
    </xf>
    <xf numFmtId="43" fontId="56" fillId="2" borderId="8" xfId="3" applyNumberFormat="1" applyFont="1" applyFill="1" applyBorder="1" applyAlignment="1">
      <alignment vertical="center"/>
    </xf>
    <xf numFmtId="166" fontId="56" fillId="2" borderId="0" xfId="4" applyNumberFormat="1" applyFont="1" applyFill="1" applyBorder="1" applyAlignment="1">
      <alignment horizontal="center" vertical="center"/>
    </xf>
    <xf numFmtId="43" fontId="56" fillId="0" borderId="8" xfId="3" applyNumberFormat="1" applyFont="1" applyFill="1" applyBorder="1" applyAlignment="1">
      <alignment vertical="center"/>
    </xf>
    <xf numFmtId="43" fontId="56" fillId="0" borderId="2" xfId="3" applyNumberFormat="1" applyFont="1" applyFill="1" applyBorder="1" applyAlignment="1">
      <alignment vertical="center"/>
    </xf>
    <xf numFmtId="43" fontId="56" fillId="2" borderId="3" xfId="3" applyNumberFormat="1" applyFont="1" applyFill="1" applyBorder="1" applyAlignment="1">
      <alignment vertical="center"/>
    </xf>
    <xf numFmtId="43" fontId="56" fillId="0" borderId="0" xfId="4" applyNumberFormat="1" applyFont="1" applyAlignment="1">
      <alignment vertical="center"/>
    </xf>
    <xf numFmtId="2" fontId="56" fillId="2" borderId="0" xfId="4" applyNumberFormat="1" applyFont="1" applyFill="1" applyBorder="1" applyAlignment="1">
      <alignment horizontal="center" vertical="center"/>
    </xf>
    <xf numFmtId="166" fontId="56" fillId="2" borderId="8" xfId="4" applyNumberFormat="1" applyFont="1" applyFill="1" applyBorder="1" applyAlignment="1">
      <alignment horizontal="center" vertical="center"/>
    </xf>
    <xf numFmtId="166" fontId="56" fillId="0" borderId="8" xfId="4" applyNumberFormat="1" applyFont="1" applyFill="1" applyBorder="1" applyAlignment="1">
      <alignment horizontal="center" vertical="center"/>
    </xf>
    <xf numFmtId="166" fontId="56" fillId="0" borderId="0" xfId="4" applyNumberFormat="1" applyFont="1" applyFill="1" applyBorder="1" applyAlignment="1">
      <alignment horizontal="center" vertical="center"/>
    </xf>
    <xf numFmtId="43" fontId="56" fillId="2" borderId="6" xfId="4" applyNumberFormat="1" applyFont="1" applyFill="1" applyBorder="1" applyAlignment="1">
      <alignment vertical="center"/>
    </xf>
    <xf numFmtId="0" fontId="57" fillId="2" borderId="7" xfId="3" applyNumberFormat="1" applyFont="1" applyFill="1" applyBorder="1" applyAlignment="1">
      <alignment horizontal="right" vertical="center"/>
    </xf>
    <xf numFmtId="43" fontId="56" fillId="2" borderId="0" xfId="3" applyNumberFormat="1" applyFont="1" applyFill="1" applyBorder="1" applyAlignment="1">
      <alignment horizontal="left" vertical="center" indent="24"/>
    </xf>
    <xf numFmtId="2" fontId="56" fillId="2" borderId="0" xfId="3" applyNumberFormat="1" applyFont="1" applyFill="1" applyBorder="1" applyAlignment="1">
      <alignment vertical="center"/>
    </xf>
    <xf numFmtId="166" fontId="56" fillId="2" borderId="0" xfId="4" applyNumberFormat="1" applyFont="1" applyFill="1" applyBorder="1" applyAlignment="1">
      <alignment vertical="center"/>
    </xf>
    <xf numFmtId="167" fontId="56" fillId="2" borderId="0" xfId="4" applyNumberFormat="1" applyFont="1" applyFill="1" applyBorder="1" applyAlignment="1">
      <alignment vertical="center"/>
    </xf>
    <xf numFmtId="168" fontId="56" fillId="0" borderId="0" xfId="4" applyNumberFormat="1" applyFont="1" applyFill="1" applyBorder="1" applyAlignment="1">
      <alignment horizontal="center" vertical="center"/>
    </xf>
    <xf numFmtId="43" fontId="56" fillId="2" borderId="51" xfId="3" applyNumberFormat="1" applyFont="1" applyFill="1" applyBorder="1" applyAlignment="1">
      <alignment horizontal="left" vertical="center"/>
    </xf>
    <xf numFmtId="166" fontId="56" fillId="2" borderId="11" xfId="4" applyNumberFormat="1" applyFont="1" applyFill="1" applyBorder="1" applyAlignment="1">
      <alignment horizontal="center" vertical="center"/>
    </xf>
    <xf numFmtId="166" fontId="56" fillId="0" borderId="11" xfId="4" applyNumberFormat="1" applyFont="1" applyFill="1" applyBorder="1" applyAlignment="1">
      <alignment horizontal="center" vertical="center"/>
    </xf>
    <xf numFmtId="43" fontId="56" fillId="2" borderId="51" xfId="4" applyNumberFormat="1" applyFont="1" applyFill="1" applyBorder="1" applyAlignment="1">
      <alignment vertical="center"/>
    </xf>
    <xf numFmtId="0" fontId="56" fillId="0" borderId="0" xfId="4" applyNumberFormat="1" applyFont="1" applyAlignment="1">
      <alignment horizontal="center" vertical="center"/>
    </xf>
    <xf numFmtId="169" fontId="58" fillId="0" borderId="8" xfId="4" applyNumberFormat="1" applyFont="1" applyBorder="1" applyAlignment="1">
      <alignment horizontal="center" vertical="center"/>
    </xf>
    <xf numFmtId="0" fontId="56" fillId="0" borderId="15" xfId="4" applyNumberFormat="1" applyFont="1" applyBorder="1" applyAlignment="1">
      <alignment horizontal="center" vertical="center"/>
    </xf>
    <xf numFmtId="0" fontId="56" fillId="0" borderId="17" xfId="4" applyNumberFormat="1" applyFont="1" applyBorder="1" applyAlignment="1">
      <alignment horizontal="center" vertical="center"/>
    </xf>
    <xf numFmtId="0" fontId="56" fillId="0" borderId="15" xfId="4" applyNumberFormat="1" applyFont="1" applyFill="1" applyBorder="1" applyAlignment="1">
      <alignment horizontal="center" vertical="center"/>
    </xf>
    <xf numFmtId="0" fontId="56" fillId="2" borderId="36" xfId="3" applyNumberFormat="1" applyFont="1" applyFill="1" applyBorder="1" applyAlignment="1">
      <alignment horizontal="right" vertical="center"/>
    </xf>
    <xf numFmtId="43" fontId="56" fillId="2" borderId="36" xfId="3" applyNumberFormat="1" applyFont="1" applyFill="1" applyBorder="1" applyAlignment="1">
      <alignment horizontal="center" vertical="center"/>
    </xf>
    <xf numFmtId="2" fontId="56" fillId="0" borderId="37" xfId="5" applyNumberFormat="1" applyFont="1" applyBorder="1" applyAlignment="1">
      <alignment vertical="center" wrapText="1"/>
    </xf>
    <xf numFmtId="2" fontId="56" fillId="0" borderId="20" xfId="4" applyNumberFormat="1" applyFont="1" applyFill="1" applyBorder="1" applyAlignment="1">
      <alignment horizontal="center" vertical="center"/>
    </xf>
    <xf numFmtId="2" fontId="56" fillId="0" borderId="23" xfId="4" applyNumberFormat="1" applyFont="1" applyFill="1" applyBorder="1" applyAlignment="1">
      <alignment horizontal="center" vertical="center"/>
    </xf>
    <xf numFmtId="2" fontId="56" fillId="0" borderId="22" xfId="4" applyNumberFormat="1" applyFont="1" applyFill="1" applyBorder="1" applyAlignment="1">
      <alignment horizontal="center" vertical="center"/>
    </xf>
    <xf numFmtId="2" fontId="56" fillId="0" borderId="26" xfId="4" applyNumberFormat="1" applyFont="1" applyFill="1" applyBorder="1" applyAlignment="1">
      <alignment horizontal="center" vertical="center"/>
    </xf>
    <xf numFmtId="2" fontId="56" fillId="13" borderId="26" xfId="4" applyNumberFormat="1" applyFont="1" applyFill="1" applyBorder="1" applyAlignment="1">
      <alignment horizontal="center" vertical="center"/>
    </xf>
    <xf numFmtId="170" fontId="56" fillId="0" borderId="25" xfId="2" applyNumberFormat="1" applyFont="1" applyBorder="1" applyAlignment="1">
      <alignment horizontal="center" vertical="center"/>
    </xf>
    <xf numFmtId="0" fontId="58" fillId="2" borderId="26" xfId="3" applyNumberFormat="1" applyFont="1" applyFill="1" applyBorder="1" applyAlignment="1">
      <alignment horizontal="left" vertical="center"/>
    </xf>
    <xf numFmtId="43" fontId="58" fillId="2" borderId="26" xfId="4" applyNumberFormat="1" applyFont="1" applyFill="1" applyBorder="1" applyAlignment="1">
      <alignment vertical="center"/>
    </xf>
    <xf numFmtId="43" fontId="56" fillId="2" borderId="26" xfId="3" applyNumberFormat="1" applyFont="1" applyFill="1" applyBorder="1" applyAlignment="1">
      <alignment horizontal="center" vertical="center"/>
    </xf>
    <xf numFmtId="2" fontId="56" fillId="0" borderId="27" xfId="4" applyNumberFormat="1" applyFont="1" applyBorder="1" applyAlignment="1">
      <alignment horizontal="center" vertical="center"/>
    </xf>
    <xf numFmtId="2" fontId="56" fillId="0" borderId="28" xfId="1" applyNumberFormat="1" applyFont="1" applyFill="1" applyBorder="1" applyAlignment="1">
      <alignment horizontal="center" vertical="center"/>
    </xf>
    <xf numFmtId="0" fontId="56" fillId="2" borderId="26" xfId="3" applyNumberFormat="1" applyFont="1" applyFill="1" applyBorder="1" applyAlignment="1">
      <alignment horizontal="left" vertical="center" indent="1"/>
    </xf>
    <xf numFmtId="43" fontId="56" fillId="2" borderId="26" xfId="4" applyNumberFormat="1" applyFont="1" applyFill="1" applyBorder="1" applyAlignment="1">
      <alignment vertical="center"/>
    </xf>
    <xf numFmtId="0" fontId="58" fillId="2" borderId="26" xfId="4" applyNumberFormat="1" applyFont="1" applyFill="1" applyBorder="1" applyAlignment="1">
      <alignment horizontal="left" vertical="center"/>
    </xf>
    <xf numFmtId="43" fontId="58" fillId="2" borderId="26" xfId="4" applyNumberFormat="1" applyFont="1" applyFill="1" applyBorder="1" applyAlignment="1">
      <alignment horizontal="center" vertical="center"/>
    </xf>
    <xf numFmtId="0" fontId="56" fillId="2" borderId="26" xfId="4" applyNumberFormat="1" applyFont="1" applyFill="1" applyBorder="1" applyAlignment="1">
      <alignment horizontal="left" vertical="center" indent="1"/>
    </xf>
    <xf numFmtId="0" fontId="56" fillId="2" borderId="26" xfId="4" applyNumberFormat="1" applyFont="1" applyFill="1" applyBorder="1" applyAlignment="1">
      <alignment horizontal="left" vertical="center" indent="2"/>
    </xf>
    <xf numFmtId="43" fontId="56" fillId="2" borderId="26" xfId="4" applyNumberFormat="1" applyFont="1" applyFill="1" applyBorder="1" applyAlignment="1">
      <alignment horizontal="center" vertical="center"/>
    </xf>
    <xf numFmtId="166" fontId="56" fillId="0" borderId="0" xfId="4" applyNumberFormat="1" applyFont="1" applyFill="1" applyAlignment="1">
      <alignment horizontal="center" vertical="center"/>
    </xf>
    <xf numFmtId="43" fontId="56" fillId="2" borderId="26" xfId="4" applyNumberFormat="1" applyFont="1" applyFill="1" applyBorder="1" applyAlignment="1" applyProtection="1">
      <alignment horizontal="left" vertical="center"/>
    </xf>
    <xf numFmtId="43" fontId="56" fillId="0" borderId="26" xfId="4" applyNumberFormat="1" applyFont="1" applyFill="1" applyBorder="1" applyAlignment="1">
      <alignment vertical="center"/>
    </xf>
    <xf numFmtId="0" fontId="56" fillId="2" borderId="26" xfId="4" applyNumberFormat="1" applyFont="1" applyFill="1" applyBorder="1" applyAlignment="1">
      <alignment horizontal="left" vertical="center"/>
    </xf>
    <xf numFmtId="43" fontId="56" fillId="2" borderId="26" xfId="4" applyNumberFormat="1" applyFont="1" applyFill="1" applyBorder="1" applyAlignment="1" applyProtection="1">
      <alignment vertical="center"/>
    </xf>
    <xf numFmtId="166" fontId="56" fillId="0" borderId="0" xfId="4" applyNumberFormat="1" applyFont="1" applyAlignment="1">
      <alignment horizontal="center" vertical="center"/>
    </xf>
    <xf numFmtId="2" fontId="56" fillId="0" borderId="29" xfId="4" applyNumberFormat="1" applyFont="1" applyFill="1" applyBorder="1" applyAlignment="1">
      <alignment horizontal="center" vertical="center"/>
    </xf>
    <xf numFmtId="0" fontId="56" fillId="2" borderId="30" xfId="4" applyNumberFormat="1" applyFont="1" applyFill="1" applyBorder="1" applyAlignment="1">
      <alignment horizontal="right" vertical="center"/>
    </xf>
    <xf numFmtId="43" fontId="56" fillId="2" borderId="30" xfId="4" applyNumberFormat="1" applyFont="1" applyFill="1" applyBorder="1" applyAlignment="1">
      <alignment vertical="center"/>
    </xf>
    <xf numFmtId="43" fontId="56" fillId="2" borderId="30" xfId="4" applyNumberFormat="1" applyFont="1" applyFill="1" applyBorder="1" applyAlignment="1">
      <alignment horizontal="center" vertical="center"/>
    </xf>
    <xf numFmtId="2" fontId="56" fillId="2" borderId="31" xfId="4" applyNumberFormat="1" applyFont="1" applyFill="1" applyBorder="1" applyAlignment="1">
      <alignment horizontal="center" vertical="center"/>
    </xf>
    <xf numFmtId="2" fontId="56" fillId="0" borderId="30" xfId="1" applyNumberFormat="1" applyFont="1" applyFill="1" applyBorder="1" applyAlignment="1">
      <alignment horizontal="center" vertical="center"/>
    </xf>
    <xf numFmtId="2" fontId="56" fillId="0" borderId="33" xfId="1" applyNumberFormat="1" applyFont="1" applyFill="1" applyBorder="1" applyAlignment="1">
      <alignment horizontal="center" vertical="center"/>
    </xf>
    <xf numFmtId="2" fontId="56" fillId="0" borderId="32" xfId="1" applyNumberFormat="1" applyFont="1" applyFill="1" applyBorder="1" applyAlignment="1">
      <alignment horizontal="center" vertical="center"/>
    </xf>
    <xf numFmtId="170" fontId="56" fillId="2" borderId="35" xfId="4" applyNumberFormat="1" applyFont="1" applyFill="1" applyBorder="1" applyAlignment="1">
      <alignment vertical="center"/>
    </xf>
    <xf numFmtId="0" fontId="56" fillId="0" borderId="15" xfId="4" applyFont="1" applyFill="1" applyBorder="1" applyAlignment="1">
      <alignment horizontal="right" vertical="center"/>
    </xf>
    <xf numFmtId="43" fontId="56" fillId="0" borderId="15" xfId="4" applyNumberFormat="1" applyFont="1" applyFill="1" applyBorder="1" applyAlignment="1">
      <alignment horizontal="center" vertical="center"/>
    </xf>
    <xf numFmtId="2" fontId="56" fillId="0" borderId="19" xfId="4" applyNumberFormat="1" applyFont="1" applyFill="1" applyBorder="1" applyAlignment="1">
      <alignment horizontal="center" vertical="center"/>
    </xf>
    <xf numFmtId="2" fontId="56" fillId="0" borderId="15" xfId="1" applyNumberFormat="1" applyFont="1" applyFill="1" applyBorder="1" applyAlignment="1">
      <alignment horizontal="center" vertical="center"/>
    </xf>
    <xf numFmtId="2" fontId="56" fillId="0" borderId="17" xfId="1" applyNumberFormat="1" applyFont="1" applyFill="1" applyBorder="1" applyAlignment="1">
      <alignment horizontal="center" vertical="center"/>
    </xf>
    <xf numFmtId="2" fontId="56" fillId="0" borderId="16" xfId="1" applyNumberFormat="1" applyFont="1" applyFill="1" applyBorder="1" applyAlignment="1">
      <alignment horizontal="center" vertical="center"/>
    </xf>
    <xf numFmtId="2" fontId="56" fillId="0" borderId="18" xfId="1" applyNumberFormat="1" applyFont="1" applyFill="1" applyBorder="1" applyAlignment="1">
      <alignment horizontal="center" vertical="center"/>
    </xf>
    <xf numFmtId="2" fontId="56" fillId="0" borderId="19" xfId="1" applyNumberFormat="1" applyFont="1" applyFill="1" applyBorder="1" applyAlignment="1">
      <alignment horizontal="center" vertical="center"/>
    </xf>
    <xf numFmtId="43" fontId="56" fillId="0" borderId="16" xfId="4" applyNumberFormat="1" applyFont="1" applyFill="1" applyBorder="1" applyAlignment="1">
      <alignment vertical="center"/>
    </xf>
    <xf numFmtId="43" fontId="56" fillId="0" borderId="0" xfId="4" applyNumberFormat="1" applyFont="1" applyFill="1" applyAlignment="1">
      <alignment vertical="center"/>
    </xf>
    <xf numFmtId="43" fontId="56" fillId="2" borderId="0" xfId="4" applyNumberFormat="1" applyFont="1" applyFill="1" applyBorder="1" applyAlignment="1">
      <alignment vertical="center"/>
    </xf>
    <xf numFmtId="43" fontId="56" fillId="0" borderId="0" xfId="4" applyNumberFormat="1" applyFont="1" applyBorder="1" applyAlignment="1">
      <alignment vertical="center"/>
    </xf>
    <xf numFmtId="43" fontId="56" fillId="2" borderId="0" xfId="4" applyNumberFormat="1" applyFont="1" applyFill="1" applyBorder="1" applyAlignment="1">
      <alignment horizontal="center" vertical="center"/>
    </xf>
    <xf numFmtId="166" fontId="56" fillId="2" borderId="0" xfId="6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60" fillId="0" borderId="0" xfId="0" applyFont="1" applyFill="1" applyAlignment="1">
      <alignment vertical="center"/>
    </xf>
    <xf numFmtId="41" fontId="61" fillId="0" borderId="0" xfId="48" applyFont="1" applyFill="1" applyAlignment="1">
      <alignment vertical="center"/>
    </xf>
    <xf numFmtId="2" fontId="62" fillId="11" borderId="13" xfId="3" applyNumberFormat="1" applyFont="1" applyFill="1" applyBorder="1" applyAlignment="1">
      <alignment horizontal="center" vertical="center"/>
    </xf>
    <xf numFmtId="2" fontId="62" fillId="11" borderId="1" xfId="3" applyNumberFormat="1" applyFont="1" applyFill="1" applyBorder="1" applyAlignment="1">
      <alignment horizontal="center" vertical="center"/>
    </xf>
    <xf numFmtId="2" fontId="62" fillId="11" borderId="58" xfId="3" applyNumberFormat="1" applyFont="1" applyFill="1" applyBorder="1" applyAlignment="1">
      <alignment horizontal="center" vertical="center"/>
    </xf>
    <xf numFmtId="2" fontId="62" fillId="11" borderId="59" xfId="3" applyNumberFormat="1" applyFont="1" applyFill="1" applyBorder="1" applyAlignment="1">
      <alignment horizontal="center" vertical="center"/>
    </xf>
    <xf numFmtId="2" fontId="62" fillId="11" borderId="3" xfId="3" applyNumberFormat="1" applyFont="1" applyFill="1" applyBorder="1" applyAlignment="1">
      <alignment horizontal="center" vertical="center"/>
    </xf>
    <xf numFmtId="2" fontId="62" fillId="0" borderId="13" xfId="3" applyNumberFormat="1" applyFont="1" applyFill="1" applyBorder="1" applyAlignment="1">
      <alignment horizontal="center" vertical="center"/>
    </xf>
    <xf numFmtId="2" fontId="62" fillId="12" borderId="13" xfId="3" applyNumberFormat="1" applyFont="1" applyFill="1" applyBorder="1" applyAlignment="1">
      <alignment horizontal="center" vertical="center"/>
    </xf>
    <xf numFmtId="2" fontId="62" fillId="12" borderId="1" xfId="3" applyNumberFormat="1" applyFont="1" applyFill="1" applyBorder="1" applyAlignment="1">
      <alignment horizontal="center" vertical="center"/>
    </xf>
    <xf numFmtId="2" fontId="62" fillId="0" borderId="58" xfId="3" applyNumberFormat="1" applyFont="1" applyFill="1" applyBorder="1" applyAlignment="1">
      <alignment horizontal="center" vertical="center"/>
    </xf>
    <xf numFmtId="0" fontId="62" fillId="11" borderId="58" xfId="3" applyNumberFormat="1" applyFont="1" applyFill="1" applyBorder="1" applyAlignment="1">
      <alignment horizontal="center" vertical="center"/>
    </xf>
    <xf numFmtId="0" fontId="56" fillId="0" borderId="0" xfId="4" applyNumberFormat="1" applyFont="1" applyAlignment="1">
      <alignment horizontal="right" vertical="center"/>
    </xf>
    <xf numFmtId="2" fontId="56" fillId="0" borderId="0" xfId="4" applyNumberFormat="1" applyFont="1" applyAlignment="1">
      <alignment horizontal="center" vertical="center"/>
    </xf>
    <xf numFmtId="0" fontId="56" fillId="2" borderId="0" xfId="4" applyNumberFormat="1" applyFont="1" applyFill="1" applyBorder="1" applyAlignment="1">
      <alignment horizontal="right" vertical="center"/>
    </xf>
    <xf numFmtId="2" fontId="56" fillId="0" borderId="29" xfId="2" applyNumberFormat="1" applyFont="1" applyBorder="1" applyAlignment="1">
      <alignment horizontal="center" vertical="center"/>
    </xf>
    <xf numFmtId="43" fontId="56" fillId="0" borderId="26" xfId="4" applyNumberFormat="1" applyFont="1" applyFill="1" applyBorder="1" applyAlignment="1" applyProtection="1">
      <alignment horizontal="left" vertical="center"/>
    </xf>
    <xf numFmtId="43" fontId="56" fillId="0" borderId="26" xfId="4" applyNumberFormat="1" applyFont="1" applyFill="1" applyBorder="1" applyAlignment="1" applyProtection="1">
      <alignment vertical="center"/>
    </xf>
    <xf numFmtId="43" fontId="58" fillId="0" borderId="26" xfId="4" applyNumberFormat="1" applyFont="1" applyFill="1" applyBorder="1" applyAlignment="1">
      <alignment vertical="center"/>
    </xf>
    <xf numFmtId="43" fontId="56" fillId="2" borderId="51" xfId="3" applyNumberFormat="1" applyFont="1" applyFill="1" applyBorder="1" applyAlignment="1">
      <alignment vertical="center"/>
    </xf>
    <xf numFmtId="166" fontId="56" fillId="0" borderId="0" xfId="4" applyNumberFormat="1" applyFont="1" applyBorder="1" applyAlignment="1">
      <alignment horizontal="center" vertical="center"/>
    </xf>
    <xf numFmtId="166" fontId="56" fillId="0" borderId="0" xfId="4" applyNumberFormat="1" applyFont="1" applyFill="1" applyBorder="1" applyAlignment="1">
      <alignment vertical="center"/>
    </xf>
    <xf numFmtId="167" fontId="56" fillId="0" borderId="0" xfId="4" applyNumberFormat="1" applyFont="1" applyFill="1" applyBorder="1" applyAlignment="1">
      <alignment vertical="center"/>
    </xf>
    <xf numFmtId="2" fontId="62" fillId="0" borderId="1" xfId="3" applyNumberFormat="1" applyFont="1" applyFill="1" applyBorder="1" applyAlignment="1">
      <alignment horizontal="center" vertical="center"/>
    </xf>
    <xf numFmtId="0" fontId="64" fillId="2" borderId="4" xfId="3" applyNumberFormat="1" applyFont="1" applyFill="1" applyBorder="1" applyAlignment="1">
      <alignment horizontal="right" vertical="center"/>
    </xf>
    <xf numFmtId="43" fontId="63" fillId="2" borderId="0" xfId="3" applyNumberFormat="1" applyFont="1" applyFill="1" applyBorder="1" applyAlignment="1">
      <alignment vertical="center"/>
    </xf>
    <xf numFmtId="0" fontId="64" fillId="2" borderId="7" xfId="3" applyNumberFormat="1" applyFont="1" applyFill="1" applyBorder="1" applyAlignment="1">
      <alignment horizontal="left" vertical="center"/>
    </xf>
    <xf numFmtId="2" fontId="63" fillId="2" borderId="0" xfId="3" applyNumberFormat="1" applyFont="1" applyFill="1" applyBorder="1" applyAlignment="1">
      <alignment vertical="center"/>
    </xf>
    <xf numFmtId="0" fontId="58" fillId="2" borderId="1" xfId="3" applyNumberFormat="1" applyFont="1" applyFill="1" applyBorder="1" applyAlignment="1">
      <alignment vertical="center"/>
    </xf>
    <xf numFmtId="169" fontId="58" fillId="0" borderId="2" xfId="4" applyNumberFormat="1" applyFont="1" applyBorder="1" applyAlignment="1">
      <alignment horizontal="center" vertical="center"/>
    </xf>
    <xf numFmtId="169" fontId="58" fillId="0" borderId="14" xfId="4" applyNumberFormat="1" applyFont="1" applyBorder="1" applyAlignment="1">
      <alignment horizontal="center" vertical="center"/>
    </xf>
    <xf numFmtId="166" fontId="56" fillId="3" borderId="4" xfId="4" applyNumberFormat="1" applyFont="1" applyFill="1" applyBorder="1" applyAlignment="1">
      <alignment horizontal="center" vertical="center" wrapText="1"/>
    </xf>
    <xf numFmtId="166" fontId="56" fillId="3" borderId="8" xfId="4" applyNumberFormat="1" applyFont="1" applyFill="1" applyBorder="1" applyAlignment="1">
      <alignment horizontal="center" vertical="center" wrapText="1"/>
    </xf>
    <xf numFmtId="166" fontId="56" fillId="3" borderId="6" xfId="4" applyNumberFormat="1" applyFont="1" applyFill="1" applyBorder="1" applyAlignment="1">
      <alignment horizontal="center" vertical="center" wrapText="1"/>
    </xf>
    <xf numFmtId="166" fontId="56" fillId="3" borderId="10" xfId="4" applyNumberFormat="1" applyFont="1" applyFill="1" applyBorder="1" applyAlignment="1">
      <alignment horizontal="center" vertical="center" wrapText="1"/>
    </xf>
    <xf numFmtId="166" fontId="56" fillId="3" borderId="11" xfId="4" applyNumberFormat="1" applyFont="1" applyFill="1" applyBorder="1" applyAlignment="1">
      <alignment horizontal="center" vertical="center" wrapText="1"/>
    </xf>
    <xf numFmtId="166" fontId="56" fillId="3" borderId="12" xfId="4" applyNumberFormat="1" applyFont="1" applyFill="1" applyBorder="1" applyAlignment="1">
      <alignment horizontal="center" vertical="center" wrapText="1"/>
    </xf>
    <xf numFmtId="168" fontId="56" fillId="3" borderId="13" xfId="4" applyNumberFormat="1" applyFont="1" applyFill="1" applyBorder="1" applyAlignment="1">
      <alignment horizontal="center" vertical="center"/>
    </xf>
    <xf numFmtId="0" fontId="56" fillId="2" borderId="1" xfId="1" applyNumberFormat="1" applyFont="1" applyFill="1" applyBorder="1" applyAlignment="1">
      <alignment horizontal="center" vertical="center"/>
    </xf>
    <xf numFmtId="0" fontId="56" fillId="2" borderId="2" xfId="1" applyNumberFormat="1" applyFont="1" applyFill="1" applyBorder="1" applyAlignment="1">
      <alignment horizontal="center" vertical="center"/>
    </xf>
    <xf numFmtId="0" fontId="56" fillId="2" borderId="3" xfId="1" applyNumberFormat="1" applyFont="1" applyFill="1" applyBorder="1" applyAlignment="1">
      <alignment horizontal="center" vertical="center"/>
    </xf>
    <xf numFmtId="0" fontId="60" fillId="11" borderId="4" xfId="0" applyFont="1" applyFill="1" applyBorder="1" applyAlignment="1">
      <alignment horizontal="center" vertical="center"/>
    </xf>
    <xf numFmtId="0" fontId="60" fillId="11" borderId="6" xfId="0" applyFont="1" applyFill="1" applyBorder="1" applyAlignment="1">
      <alignment horizontal="center" vertical="center"/>
    </xf>
    <xf numFmtId="0" fontId="60" fillId="11" borderId="10" xfId="0" applyFont="1" applyFill="1" applyBorder="1" applyAlignment="1">
      <alignment horizontal="center" vertical="center"/>
    </xf>
    <xf numFmtId="0" fontId="60" fillId="11" borderId="12" xfId="0" applyFont="1" applyFill="1" applyBorder="1" applyAlignment="1">
      <alignment horizontal="center" vertical="center"/>
    </xf>
    <xf numFmtId="0" fontId="60" fillId="11" borderId="13" xfId="0" applyFont="1" applyFill="1" applyBorder="1" applyAlignment="1">
      <alignment horizontal="center" vertical="center"/>
    </xf>
    <xf numFmtId="0" fontId="60" fillId="11" borderId="1" xfId="0" applyFont="1" applyFill="1" applyBorder="1" applyAlignment="1">
      <alignment horizontal="center" vertical="center"/>
    </xf>
    <xf numFmtId="0" fontId="58" fillId="2" borderId="13" xfId="3" applyNumberFormat="1" applyFont="1" applyFill="1" applyBorder="1" applyAlignment="1">
      <alignment horizontal="center" vertical="center"/>
    </xf>
    <xf numFmtId="2" fontId="58" fillId="0" borderId="13" xfId="5" applyNumberFormat="1" applyFont="1" applyBorder="1" applyAlignment="1">
      <alignment horizontal="center" vertical="center" wrapText="1"/>
    </xf>
    <xf numFmtId="43" fontId="58" fillId="2" borderId="13" xfId="3" applyNumberFormat="1" applyFont="1" applyFill="1" applyBorder="1" applyAlignment="1">
      <alignment horizontal="center" vertical="center"/>
    </xf>
    <xf numFmtId="43" fontId="56" fillId="0" borderId="40" xfId="4" applyNumberFormat="1" applyFont="1" applyFill="1" applyBorder="1" applyAlignment="1">
      <alignment horizontal="center" vertical="center" wrapText="1"/>
    </xf>
    <xf numFmtId="43" fontId="56" fillId="0" borderId="43" xfId="4" applyNumberFormat="1" applyFont="1" applyFill="1" applyBorder="1" applyAlignment="1">
      <alignment horizontal="center" vertical="center" wrapText="1"/>
    </xf>
    <xf numFmtId="43" fontId="56" fillId="0" borderId="47" xfId="4" applyNumberFormat="1" applyFont="1" applyFill="1" applyBorder="1" applyAlignment="1">
      <alignment horizontal="center" vertical="center" wrapText="1"/>
    </xf>
    <xf numFmtId="43" fontId="56" fillId="0" borderId="55" xfId="4" applyNumberFormat="1" applyFont="1" applyBorder="1" applyAlignment="1">
      <alignment horizontal="center" vertical="center" wrapText="1"/>
    </xf>
    <xf numFmtId="43" fontId="56" fillId="0" borderId="56" xfId="4" applyNumberFormat="1" applyFont="1" applyBorder="1" applyAlignment="1">
      <alignment horizontal="center" vertical="center" wrapText="1"/>
    </xf>
    <xf numFmtId="43" fontId="56" fillId="0" borderId="57" xfId="4" applyNumberFormat="1" applyFont="1" applyBorder="1" applyAlignment="1">
      <alignment horizontal="center" vertical="center" wrapText="1"/>
    </xf>
    <xf numFmtId="0" fontId="61" fillId="0" borderId="0" xfId="0" applyFont="1" applyFill="1" applyAlignment="1">
      <alignment horizontal="left" vertical="center"/>
    </xf>
  </cellXfs>
  <cellStyles count="335">
    <cellStyle name="‚" xfId="7"/>
    <cellStyle name="„" xfId="8"/>
    <cellStyle name="…" xfId="9"/>
    <cellStyle name="†" xfId="10"/>
    <cellStyle name="‡" xfId="11"/>
    <cellStyle name="‡ - Style1" xfId="12"/>
    <cellStyle name="‡_BOOK1" xfId="13"/>
    <cellStyle name="‡_BOOK1 2" xfId="14"/>
    <cellStyle name="‡_BOOK1 3" xfId="15"/>
    <cellStyle name="‡_PLDT" xfId="16"/>
    <cellStyle name="‡_STA- - Style2" xfId="17"/>
    <cellStyle name="‡_STA- - Style2_Grand Sum" xfId="18"/>
    <cellStyle name="‡_STA- - Style2_Optimize" xfId="19"/>
    <cellStyle name="‡_STA-DRP" xfId="20"/>
    <cellStyle name="‡_STA-DRP_BOOK1" xfId="21"/>
    <cellStyle name="‡_STA-DRP_BOOK1 2" xfId="22"/>
    <cellStyle name="‡_STA-DRP_BOOK1 3" xfId="23"/>
    <cellStyle name="" xfId="24"/>
    <cellStyle name="" xfId="25"/>
    <cellStyle name="¹éºÐÀ²_±âÅ¸" xfId="26"/>
    <cellStyle name="A4 Small 210 x 297 mm" xfId="27"/>
    <cellStyle name="ÅëÈ­ [0]_±âÅ¸" xfId="28"/>
    <cellStyle name="ÅëÈ­_±âÅ¸" xfId="29"/>
    <cellStyle name="args.style" xfId="30"/>
    <cellStyle name="ÄÞ¸¶ [0]_±âÅ¸" xfId="31"/>
    <cellStyle name="ÄÞ¸¶_±âÅ¸" xfId="32"/>
    <cellStyle name="bol" xfId="33"/>
    <cellStyle name="Bol 1" xfId="34"/>
    <cellStyle name="bol_08 - 2143 - E - AHS - 090617" xfId="35"/>
    <cellStyle name="bol1" xfId="36"/>
    <cellStyle name="Ç¥ÁØ_¿¬°£´©°è¿¹»ó" xfId="37"/>
    <cellStyle name="Calc Currency (0)" xfId="38"/>
    <cellStyle name="Comma  - Style1" xfId="39"/>
    <cellStyle name="Comma  - Style2" xfId="40"/>
    <cellStyle name="Comma  - Style3" xfId="41"/>
    <cellStyle name="Comma  - Style4" xfId="42"/>
    <cellStyle name="Comma  - Style5" xfId="43"/>
    <cellStyle name="Comma  - Style6" xfId="44"/>
    <cellStyle name="Comma  - Style7" xfId="45"/>
    <cellStyle name="Comma  - Style8" xfId="46"/>
    <cellStyle name="Comma [0]" xfId="1" builtinId="6"/>
    <cellStyle name="Comma [0] 10" xfId="47"/>
    <cellStyle name="Comma [0] 11" xfId="48"/>
    <cellStyle name="Comma [0] 13" xfId="49"/>
    <cellStyle name="Comma [0] 2" xfId="50"/>
    <cellStyle name="Comma [0] 2 2" xfId="51"/>
    <cellStyle name="Comma [0] 2 2 2" xfId="52"/>
    <cellStyle name="Comma [0] 2 2 3" xfId="53"/>
    <cellStyle name="Comma [0] 2 2 4" xfId="54"/>
    <cellStyle name="Comma [0] 2 2 5" xfId="55"/>
    <cellStyle name="Comma [0] 2 2 6" xfId="56"/>
    <cellStyle name="Comma [0] 2 2 7" xfId="57"/>
    <cellStyle name="Comma [0] 2 3" xfId="58"/>
    <cellStyle name="Comma [0] 2 4" xfId="59"/>
    <cellStyle name="Comma [0] 2 5" xfId="60"/>
    <cellStyle name="Comma [0] 2 6" xfId="61"/>
    <cellStyle name="Comma [0] 2 7" xfId="62"/>
    <cellStyle name="Comma [0] 2 8" xfId="63"/>
    <cellStyle name="Comma [0] 2 9" xfId="64"/>
    <cellStyle name="Comma [0] 2_PRE PRA RAP RAB 29 05 08 440 M schedule ADA RINCIAN 270608" xfId="65"/>
    <cellStyle name="Comma [0] 3" xfId="66"/>
    <cellStyle name="Comma [0] 3 2" xfId="67"/>
    <cellStyle name="Comma [0] 4" xfId="68"/>
    <cellStyle name="Comma [0] 5" xfId="69"/>
    <cellStyle name="Comma [0] 6" xfId="70"/>
    <cellStyle name="Comma [0] 7" xfId="71"/>
    <cellStyle name="Comma [0] 8" xfId="72"/>
    <cellStyle name="Comma [0] 9" xfId="73"/>
    <cellStyle name="Comma [3]" xfId="74"/>
    <cellStyle name="Comma 10" xfId="75"/>
    <cellStyle name="Comma 10 2" xfId="76"/>
    <cellStyle name="Comma 10 2 2" xfId="77"/>
    <cellStyle name="Comma 11" xfId="78"/>
    <cellStyle name="Comma 11 2" xfId="79"/>
    <cellStyle name="Comma 12" xfId="80"/>
    <cellStyle name="Comma 13" xfId="81"/>
    <cellStyle name="Comma 14" xfId="82"/>
    <cellStyle name="Comma 15" xfId="83"/>
    <cellStyle name="Comma 15 2" xfId="84"/>
    <cellStyle name="Comma 2" xfId="85"/>
    <cellStyle name="Comma 2 2" xfId="86"/>
    <cellStyle name="Comma 2 2 2" xfId="87"/>
    <cellStyle name="Comma 2 2 3" xfId="88"/>
    <cellStyle name="Comma 2 2 4" xfId="89"/>
    <cellStyle name="Comma 2 2 5" xfId="90"/>
    <cellStyle name="Comma 2 2 6" xfId="91"/>
    <cellStyle name="Comma 2 2 7" xfId="92"/>
    <cellStyle name="Comma 2 2 8" xfId="93"/>
    <cellStyle name="Comma 2 3" xfId="94"/>
    <cellStyle name="Comma 2 3 2" xfId="95"/>
    <cellStyle name="Comma 2 4" xfId="96"/>
    <cellStyle name="Comma 2 5" xfId="97"/>
    <cellStyle name="Comma 2 5 3" xfId="98"/>
    <cellStyle name="Comma 2 6" xfId="99"/>
    <cellStyle name="Comma 2 7" xfId="100"/>
    <cellStyle name="Comma 2 8" xfId="101"/>
    <cellStyle name="Comma 2_PRE PRA RAP RAB 29 05 08 440 M schedule ADA RINCIAN 270608" xfId="102"/>
    <cellStyle name="Comma 20" xfId="103"/>
    <cellStyle name="Comma 3" xfId="104"/>
    <cellStyle name="Comma 3 2" xfId="105"/>
    <cellStyle name="Comma 3 3" xfId="106"/>
    <cellStyle name="Comma 3 4" xfId="107"/>
    <cellStyle name="Comma 4" xfId="108"/>
    <cellStyle name="Comma 4 2" xfId="109"/>
    <cellStyle name="Comma 5" xfId="110"/>
    <cellStyle name="Comma 5 2" xfId="111"/>
    <cellStyle name="Comma 6" xfId="112"/>
    <cellStyle name="Comma 6 2" xfId="113"/>
    <cellStyle name="Comma 7" xfId="114"/>
    <cellStyle name="Comma 7 2" xfId="115"/>
    <cellStyle name="Comma 8" xfId="116"/>
    <cellStyle name="Comma 8 2" xfId="117"/>
    <cellStyle name="Comma 9" xfId="118"/>
    <cellStyle name="Comma0" xfId="119"/>
    <cellStyle name="Copied" xfId="120"/>
    <cellStyle name="Currency [0] 2" xfId="121"/>
    <cellStyle name="Currency [0] 2 2" xfId="122"/>
    <cellStyle name="Currency [0] 2 2 2" xfId="123"/>
    <cellStyle name="Currency [0] 2 2 3" xfId="124"/>
    <cellStyle name="Currency [0] 3" xfId="125"/>
    <cellStyle name="Currency 2" xfId="126"/>
    <cellStyle name="Currency 3" xfId="127"/>
    <cellStyle name="Currency0" xfId="128"/>
    <cellStyle name="Date" xfId="129"/>
    <cellStyle name="Description" xfId="130"/>
    <cellStyle name="Emphasis 1" xfId="131"/>
    <cellStyle name="Emphasis 2" xfId="132"/>
    <cellStyle name="Emphasis 3" xfId="133"/>
    <cellStyle name="Entered" xfId="134"/>
    <cellStyle name="Euro" xfId="135"/>
    <cellStyle name="Excel Built-in Normal" xfId="136"/>
    <cellStyle name="ƒ" xfId="137"/>
    <cellStyle name="F2" xfId="138"/>
    <cellStyle name="F3" xfId="139"/>
    <cellStyle name="F4" xfId="140"/>
    <cellStyle name="F5" xfId="141"/>
    <cellStyle name="F6" xfId="142"/>
    <cellStyle name="F7" xfId="143"/>
    <cellStyle name="F8" xfId="144"/>
    <cellStyle name="Fixed" xfId="145"/>
    <cellStyle name="Grey" xfId="146"/>
    <cellStyle name="Header1" xfId="147"/>
    <cellStyle name="Header2" xfId="148"/>
    <cellStyle name="Heading 1 2" xfId="149"/>
    <cellStyle name="Heading 1 3" xfId="150"/>
    <cellStyle name="Heading 2 2" xfId="151"/>
    <cellStyle name="Heading 2 3" xfId="152"/>
    <cellStyle name="Heading1" xfId="153"/>
    <cellStyle name="Heading2" xfId="154"/>
    <cellStyle name="HEADINGS" xfId="155"/>
    <cellStyle name="HEADINGSTOP" xfId="156"/>
    <cellStyle name="Hyperlink 2" xfId="157"/>
    <cellStyle name="Input [yellow]" xfId="158"/>
    <cellStyle name="m" xfId="159"/>
    <cellStyle name="m_02 COAL HANDLING FACILITY (12 JUNI 2007)" xfId="160"/>
    <cellStyle name="m_02 COAL HANDLING FACILITY (12 JUNI 2007)_Grand Sum" xfId="161"/>
    <cellStyle name="m_02 COAL HANDLING FACILITY (12 JUNI 2007)_Optimize" xfId="162"/>
    <cellStyle name="m_2183-ASEM-IFC-091029" xfId="163"/>
    <cellStyle name="m_2183-RAB-ARS-THP1-090901_asem-REVCS" xfId="164"/>
    <cellStyle name="m_Loc_43 SDN Ujung Padang Rev B Mdl G1-E-M 071205" xfId="165"/>
    <cellStyle name="m_Loc_43 SDN Ujung Padang Rev B Mdl G1-E-M 071205_2183-ASEM-IFC-091029" xfId="166"/>
    <cellStyle name="m_Loc_43 SDN Ujung Padang Rev B Mdl G1-E-M 071205_2183-RAB-ARS-THP1-090901_asem-REVCS" xfId="167"/>
    <cellStyle name="m_Loc_43 SDN Ujung Padang Rev B Mdl G1-E-M 071205_RAB-AHS - E - 091030 Kirim" xfId="168"/>
    <cellStyle name="m_RAB-AHS - E - 091030 Kirim" xfId="169"/>
    <cellStyle name="Milliers [0]_AR1194" xfId="170"/>
    <cellStyle name="Milliers_AR1194" xfId="171"/>
    <cellStyle name="Monétaire [0]_AR1194" xfId="172"/>
    <cellStyle name="Monétaire_AR1194" xfId="173"/>
    <cellStyle name="Normal" xfId="0" builtinId="0"/>
    <cellStyle name="Normal - Style1" xfId="174"/>
    <cellStyle name="Normal - Style1 2" xfId="175"/>
    <cellStyle name="Normal - Style1 2 2" xfId="176"/>
    <cellStyle name="Normal - Style1 2 2 2" xfId="177"/>
    <cellStyle name="Normal - Style1 2 2 3" xfId="178"/>
    <cellStyle name="Normal - Style1 2 2 4" xfId="179"/>
    <cellStyle name="Normal - Style1 2 2 5" xfId="180"/>
    <cellStyle name="Normal - Style1 2 2 6" xfId="181"/>
    <cellStyle name="Normal - Style1 2 3" xfId="182"/>
    <cellStyle name="Normal - Style1 2 4" xfId="183"/>
    <cellStyle name="Normal - Style1 2 5" xfId="184"/>
    <cellStyle name="Normal - Style1 2 6" xfId="185"/>
    <cellStyle name="Normal - Style1 3" xfId="186"/>
    <cellStyle name="Normal - Style1 4" xfId="187"/>
    <cellStyle name="Normal - Style1 5" xfId="188"/>
    <cellStyle name="Normal - Style1 6" xfId="189"/>
    <cellStyle name="Normal - Style1 7" xfId="190"/>
    <cellStyle name="Normal - Style2" xfId="191"/>
    <cellStyle name="Normal - Style3" xfId="192"/>
    <cellStyle name="Normal - Style4" xfId="193"/>
    <cellStyle name="Normal - Style5" xfId="194"/>
    <cellStyle name="Normal - Style6" xfId="195"/>
    <cellStyle name="Normal - Style7" xfId="196"/>
    <cellStyle name="Normal - Style8" xfId="197"/>
    <cellStyle name="Normal 1" xfId="198"/>
    <cellStyle name="Normal 10" xfId="199"/>
    <cellStyle name="Normal 10 2" xfId="200"/>
    <cellStyle name="Normal 11" xfId="201"/>
    <cellStyle name="Normal 11 2" xfId="202"/>
    <cellStyle name="Normal 11 2 2" xfId="203"/>
    <cellStyle name="Normal 12" xfId="204"/>
    <cellStyle name="Normal 13" xfId="4"/>
    <cellStyle name="Normal 13 2" xfId="6"/>
    <cellStyle name="Normal 14" xfId="205"/>
    <cellStyle name="Normal 14 2" xfId="206"/>
    <cellStyle name="Normal 15" xfId="207"/>
    <cellStyle name="Normal 15 2" xfId="208"/>
    <cellStyle name="Normal 16" xfId="209"/>
    <cellStyle name="Normal 17" xfId="210"/>
    <cellStyle name="Normal 18" xfId="211"/>
    <cellStyle name="Normal 19" xfId="212"/>
    <cellStyle name="Normal 2" xfId="5"/>
    <cellStyle name="Normal 2 10" xfId="213"/>
    <cellStyle name="Normal 2 11" xfId="214"/>
    <cellStyle name="Normal 2 2" xfId="215"/>
    <cellStyle name="Normal 2 2 2" xfId="216"/>
    <cellStyle name="Normal 2 2 3" xfId="217"/>
    <cellStyle name="Normal 2 2 4" xfId="218"/>
    <cellStyle name="Normal 2 2 5" xfId="219"/>
    <cellStyle name="Normal 2 2 6" xfId="220"/>
    <cellStyle name="Normal 2 2 7" xfId="221"/>
    <cellStyle name="Normal 2 2 8" xfId="222"/>
    <cellStyle name="Normal 2 2 9" xfId="223"/>
    <cellStyle name="Normal 2 2_Optimize" xfId="224"/>
    <cellStyle name="Normal 2 3" xfId="225"/>
    <cellStyle name="Normal 2 3 2" xfId="226"/>
    <cellStyle name="Normal 2 3 2 2" xfId="227"/>
    <cellStyle name="Normal 2 3 2_Optimize" xfId="228"/>
    <cellStyle name="Normal 2 3 3" xfId="229"/>
    <cellStyle name="Normal 2 3 4" xfId="230"/>
    <cellStyle name="Normal 2 4" xfId="231"/>
    <cellStyle name="Normal 2 5" xfId="232"/>
    <cellStyle name="Normal 2 6" xfId="233"/>
    <cellStyle name="Normal 2 7" xfId="234"/>
    <cellStyle name="Normal 2 8" xfId="235"/>
    <cellStyle name="Normal 2 9" xfId="236"/>
    <cellStyle name="Normal 2_Grand Sum" xfId="237"/>
    <cellStyle name="Normal 20" xfId="238"/>
    <cellStyle name="Normal 22" xfId="239"/>
    <cellStyle name="Normal 3" xfId="240"/>
    <cellStyle name="Normal 3 2" xfId="241"/>
    <cellStyle name="Normal 3 2 2" xfId="242"/>
    <cellStyle name="Normal 3 2_HFM" xfId="243"/>
    <cellStyle name="Normal 3 3" xfId="244"/>
    <cellStyle name="Normal 3_Grand Sum" xfId="245"/>
    <cellStyle name="Normal 4" xfId="246"/>
    <cellStyle name="Normal 4 2" xfId="247"/>
    <cellStyle name="Normal 5" xfId="248"/>
    <cellStyle name="Normal 5 2" xfId="249"/>
    <cellStyle name="Normal 6" xfId="250"/>
    <cellStyle name="Normal 6 2" xfId="251"/>
    <cellStyle name="Normal 7" xfId="252"/>
    <cellStyle name="Normal 7 2" xfId="253"/>
    <cellStyle name="Normal 8" xfId="254"/>
    <cellStyle name="Normal 8 2" xfId="255"/>
    <cellStyle name="Normal 9" xfId="256"/>
    <cellStyle name="Normal 9 2" xfId="257"/>
    <cellStyle name="Normal 9 2 2" xfId="258"/>
    <cellStyle name="Normal_RAB Fondasi" xfId="3"/>
    <cellStyle name="Normal1" xfId="259"/>
    <cellStyle name="Normal2" xfId="260"/>
    <cellStyle name="Normal3" xfId="261"/>
    <cellStyle name="per.style" xfId="262"/>
    <cellStyle name="Percent" xfId="2" builtinId="5"/>
    <cellStyle name="Percent [2]" xfId="263"/>
    <cellStyle name="Percent [2] 2" xfId="264"/>
    <cellStyle name="Percent [2] 3" xfId="265"/>
    <cellStyle name="Percent 2" xfId="266"/>
    <cellStyle name="Percent 2 2" xfId="267"/>
    <cellStyle name="Percent 2 2 2" xfId="268"/>
    <cellStyle name="Percent 2 3" xfId="269"/>
    <cellStyle name="Percent 3" xfId="270"/>
    <cellStyle name="Percent 4" xfId="271"/>
    <cellStyle name="Percent 5" xfId="272"/>
    <cellStyle name="Percent 5 2" xfId="273"/>
    <cellStyle name="Percent 6" xfId="274"/>
    <cellStyle name="Percent 7" xfId="275"/>
    <cellStyle name="Percent 8" xfId="276"/>
    <cellStyle name="Percent 9" xfId="277"/>
    <cellStyle name="PERCENTAGE" xfId="278"/>
    <cellStyle name="pound_mu" xfId="279"/>
    <cellStyle name="Quantité" xfId="280"/>
    <cellStyle name="radika" xfId="281"/>
    <cellStyle name="radikal" xfId="282"/>
    <cellStyle name="regstoresfromspecstores" xfId="283"/>
    <cellStyle name="RevList" xfId="284"/>
    <cellStyle name="S/Titre" xfId="285"/>
    <cellStyle name="SHADEDSTORES" xfId="286"/>
    <cellStyle name="Sheet Title" xfId="287"/>
    <cellStyle name="specstores" xfId="288"/>
    <cellStyle name="Style 1" xfId="289"/>
    <cellStyle name="Style 1 2" xfId="290"/>
    <cellStyle name="Style 1 2 2" xfId="291"/>
    <cellStyle name="Style 1 2 2 2" xfId="292"/>
    <cellStyle name="Style 1 2 2 3" xfId="293"/>
    <cellStyle name="Style 1 2 2 4" xfId="294"/>
    <cellStyle name="Style 1 2 2 5" xfId="295"/>
    <cellStyle name="Style 1 2 2 6" xfId="296"/>
    <cellStyle name="Style 1 2 3" xfId="297"/>
    <cellStyle name="Style 1 2 4" xfId="298"/>
    <cellStyle name="Style 1 2 5" xfId="299"/>
    <cellStyle name="Style 1 2 6" xfId="300"/>
    <cellStyle name="Style 1 3" xfId="301"/>
    <cellStyle name="Style 1 4" xfId="302"/>
    <cellStyle name="Style 1 5" xfId="303"/>
    <cellStyle name="Style 1 6" xfId="304"/>
    <cellStyle name="Style 1 7" xfId="305"/>
    <cellStyle name="Subtotal" xfId="306"/>
    <cellStyle name="sum" xfId="307"/>
    <cellStyle name="þ_x001d_ð+&amp;„ý›&amp;}ý_x000b__x0008__x0011__x000b_å_x000b__x0007__x0001__x0001_" xfId="308"/>
    <cellStyle name="þ_x001d_ð+&amp;„ý›&amp;}ý_x000b__x0008__x0011__x000b_å_x000b__x0007__x0001__x0001_?_x0002_ÿÿÿÿÿÿÿÿÿÿÿÿÿÿÿ_x0001_(_x0002_{_x000c_???ˆ_x001e_ÿÿÿÿ????_x0007_???????????????Í!Ë??????????           ?????           ?????????_x000d_?????????????????????????????????????????????????????????????????????????????????????????????????????????????????????" xfId="309"/>
    <cellStyle name="Total 2" xfId="310"/>
    <cellStyle name="Total 3" xfId="311"/>
    <cellStyle name="Unit" xfId="312"/>
    <cellStyle name="User_Defined_A" xfId="313"/>
    <cellStyle name="เครื่องหมายจุลภาค [0]_N1222H#" xfId="314"/>
    <cellStyle name="เครื่องหมายจุลภาค_N1222H#" xfId="315"/>
    <cellStyle name="เครื่องหมายสกุลเงิน [0]_N1222H#" xfId="316"/>
    <cellStyle name="เครื่องหมายสกุลเงิน_N1222H#" xfId="317"/>
    <cellStyle name="ปกติ_N1222H#" xfId="318"/>
    <cellStyle name="똿뗦먛귟 [0.00]_PRODUCT DETAIL Q1" xfId="319"/>
    <cellStyle name="똿뗦먛귟_PRODUCT DETAIL Q1" xfId="320"/>
    <cellStyle name="믅됞 [0.00]_PRODUCT DETAIL Q1" xfId="321"/>
    <cellStyle name="믅됞_PRODUCT DETAIL Q1" xfId="322"/>
    <cellStyle name="백분율_HOBONG" xfId="323"/>
    <cellStyle name="뷭?_BOOKSHIP" xfId="324"/>
    <cellStyle name="콤마 [0]_1202" xfId="325"/>
    <cellStyle name="콤마_1202" xfId="326"/>
    <cellStyle name="통화 [0]_1202" xfId="327"/>
    <cellStyle name="통화_1202" xfId="328"/>
    <cellStyle name="표준_(정보부문)월별인원계획" xfId="329"/>
    <cellStyle name="一般_17 JAN" xfId="330"/>
    <cellStyle name="千分位[0]_17 JAN" xfId="331"/>
    <cellStyle name="千分位_17 JAN" xfId="332"/>
    <cellStyle name="貨幣 [0]_17 JAN" xfId="333"/>
    <cellStyle name="貨幣_17 JAN" xfId="334"/>
  </cellStyles>
  <dxfs count="1">
    <dxf>
      <fill>
        <patternFill>
          <bgColor rgb="FFF6D9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>
        <c:manualLayout>
          <c:layoutTarget val="inner"/>
          <c:xMode val="edge"/>
          <c:yMode val="edge"/>
          <c:x val="1.1179885731831906E-2"/>
          <c:y val="2.1292269342956482E-2"/>
          <c:w val="0.97779884521805638"/>
          <c:h val="0.92494792884655452"/>
        </c:manualLayout>
      </c:layout>
      <c:lineChart>
        <c:grouping val="standard"/>
        <c:ser>
          <c:idx val="0"/>
          <c:order val="0"/>
          <c:tx>
            <c:v>Progress</c:v>
          </c:tx>
          <c:cat>
            <c:numRef>
              <c:f>'Kurva S'!$E$13:$BL$13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'Kurva S'!$E$155:$BL$155</c:f>
              <c:numCache>
                <c:formatCode>0.00</c:formatCode>
                <c:ptCount val="60"/>
                <c:pt idx="0">
                  <c:v>6.25E-2</c:v>
                </c:pt>
                <c:pt idx="1">
                  <c:v>0.25</c:v>
                </c:pt>
                <c:pt idx="2">
                  <c:v>0.5625</c:v>
                </c:pt>
                <c:pt idx="3">
                  <c:v>1</c:v>
                </c:pt>
                <c:pt idx="4">
                  <c:v>1.5625000000000002</c:v>
                </c:pt>
                <c:pt idx="5">
                  <c:v>2.25</c:v>
                </c:pt>
                <c:pt idx="6">
                  <c:v>3.0624999999999991</c:v>
                </c:pt>
                <c:pt idx="7">
                  <c:v>4</c:v>
                </c:pt>
                <c:pt idx="8">
                  <c:v>5.0625</c:v>
                </c:pt>
                <c:pt idx="9">
                  <c:v>6.2500000000000009</c:v>
                </c:pt>
                <c:pt idx="10">
                  <c:v>7.5624999999999991</c:v>
                </c:pt>
                <c:pt idx="11">
                  <c:v>9</c:v>
                </c:pt>
                <c:pt idx="12">
                  <c:v>10.562500000000002</c:v>
                </c:pt>
                <c:pt idx="13">
                  <c:v>12.249999999999996</c:v>
                </c:pt>
                <c:pt idx="14">
                  <c:v>14.0625</c:v>
                </c:pt>
                <c:pt idx="15">
                  <c:v>16</c:v>
                </c:pt>
                <c:pt idx="16">
                  <c:v>18.062499999999996</c:v>
                </c:pt>
                <c:pt idx="17">
                  <c:v>20.25</c:v>
                </c:pt>
                <c:pt idx="18">
                  <c:v>22.5625</c:v>
                </c:pt>
                <c:pt idx="19">
                  <c:v>25.000000000000004</c:v>
                </c:pt>
                <c:pt idx="20" formatCode="General">
                  <c:v>27.5</c:v>
                </c:pt>
                <c:pt idx="21" formatCode="General">
                  <c:v>30</c:v>
                </c:pt>
                <c:pt idx="22" formatCode="General">
                  <c:v>32.5</c:v>
                </c:pt>
                <c:pt idx="23" formatCode="General">
                  <c:v>35</c:v>
                </c:pt>
                <c:pt idx="24" formatCode="General">
                  <c:v>37.5</c:v>
                </c:pt>
                <c:pt idx="25" formatCode="General">
                  <c:v>40</c:v>
                </c:pt>
                <c:pt idx="26" formatCode="General">
                  <c:v>42.5</c:v>
                </c:pt>
                <c:pt idx="27" formatCode="General">
                  <c:v>45</c:v>
                </c:pt>
                <c:pt idx="28" formatCode="General">
                  <c:v>47.5</c:v>
                </c:pt>
                <c:pt idx="29" formatCode="General">
                  <c:v>50</c:v>
                </c:pt>
                <c:pt idx="30" formatCode="General">
                  <c:v>52.5</c:v>
                </c:pt>
                <c:pt idx="31" formatCode="General">
                  <c:v>55</c:v>
                </c:pt>
                <c:pt idx="32" formatCode="General">
                  <c:v>57.5</c:v>
                </c:pt>
                <c:pt idx="33" formatCode="General">
                  <c:v>60</c:v>
                </c:pt>
                <c:pt idx="34" formatCode="General">
                  <c:v>62.5</c:v>
                </c:pt>
                <c:pt idx="35" formatCode="General">
                  <c:v>65</c:v>
                </c:pt>
                <c:pt idx="36" formatCode="General">
                  <c:v>67.5</c:v>
                </c:pt>
                <c:pt idx="37" formatCode="General">
                  <c:v>70</c:v>
                </c:pt>
                <c:pt idx="38" formatCode="General">
                  <c:v>72.5</c:v>
                </c:pt>
                <c:pt idx="39" formatCode="General">
                  <c:v>75</c:v>
                </c:pt>
                <c:pt idx="40">
                  <c:v>77.437500000000028</c:v>
                </c:pt>
                <c:pt idx="41">
                  <c:v>79.75</c:v>
                </c:pt>
                <c:pt idx="42">
                  <c:v>81.937499999999986</c:v>
                </c:pt>
                <c:pt idx="43">
                  <c:v>84.000000000000014</c:v>
                </c:pt>
                <c:pt idx="44">
                  <c:v>85.9375</c:v>
                </c:pt>
                <c:pt idx="45">
                  <c:v>87.75</c:v>
                </c:pt>
                <c:pt idx="46">
                  <c:v>89.437500000000028</c:v>
                </c:pt>
                <c:pt idx="47">
                  <c:v>91</c:v>
                </c:pt>
                <c:pt idx="48">
                  <c:v>92.4375</c:v>
                </c:pt>
                <c:pt idx="49">
                  <c:v>93.750000000000028</c:v>
                </c:pt>
                <c:pt idx="50">
                  <c:v>94.9375</c:v>
                </c:pt>
                <c:pt idx="51">
                  <c:v>95.999999999999972</c:v>
                </c:pt>
                <c:pt idx="52">
                  <c:v>96.937500000000028</c:v>
                </c:pt>
                <c:pt idx="53">
                  <c:v>97.75</c:v>
                </c:pt>
                <c:pt idx="54">
                  <c:v>98.437499999999972</c:v>
                </c:pt>
                <c:pt idx="55">
                  <c:v>99.000000000000057</c:v>
                </c:pt>
                <c:pt idx="56">
                  <c:v>99.4375</c:v>
                </c:pt>
                <c:pt idx="57">
                  <c:v>99.75</c:v>
                </c:pt>
                <c:pt idx="58">
                  <c:v>99.937500000000028</c:v>
                </c:pt>
                <c:pt idx="59">
                  <c:v>100</c:v>
                </c:pt>
              </c:numCache>
            </c:numRef>
          </c:val>
        </c:ser>
        <c:dropLines/>
        <c:marker val="1"/>
        <c:axId val="63828352"/>
        <c:axId val="63830272"/>
      </c:lineChart>
      <c:catAx>
        <c:axId val="63828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900" b="0">
                    <a:latin typeface="Swis721 LtCn BT" pitchFamily="34" charset="0"/>
                  </a:rPr>
                  <a:t>Waktu (minggu)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lang="en-US" sz="800" baseline="0">
                <a:latin typeface="Swis721 LtCn BT" pitchFamily="34" charset="0"/>
              </a:defRPr>
            </a:pPr>
            <a:endParaRPr lang="en-US"/>
          </a:p>
        </c:txPr>
        <c:crossAx val="63830272"/>
        <c:crosses val="autoZero"/>
        <c:auto val="1"/>
        <c:lblAlgn val="ctr"/>
        <c:lblOffset val="100"/>
      </c:catAx>
      <c:valAx>
        <c:axId val="63830272"/>
        <c:scaling>
          <c:orientation val="minMax"/>
          <c:max val="10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900" b="0">
                    <a:latin typeface="Swis721 LtCn BT" pitchFamily="34" charset="0"/>
                  </a:rPr>
                  <a:t>Progress</a:t>
                </a:r>
                <a:r>
                  <a:rPr lang="en-US" sz="900" b="0" baseline="0">
                    <a:latin typeface="Swis721 LtCn BT" pitchFamily="34" charset="0"/>
                  </a:rPr>
                  <a:t> (%)</a:t>
                </a:r>
                <a:endParaRPr lang="en-US" sz="900" b="0">
                  <a:latin typeface="Swis721 LtCn BT" pitchFamily="34" charset="0"/>
                </a:endParaRPr>
              </a:p>
            </c:rich>
          </c:tx>
          <c:layout/>
        </c:title>
        <c:numFmt formatCode="0.00" sourceLinked="0"/>
        <c:tickLblPos val="nextTo"/>
        <c:txPr>
          <a:bodyPr/>
          <a:lstStyle/>
          <a:p>
            <a:pPr>
              <a:defRPr lang="en-US" sz="800" baseline="0">
                <a:latin typeface="Swis721 LtCn BT" pitchFamily="34" charset="0"/>
              </a:defRPr>
            </a:pPr>
            <a:endParaRPr lang="en-US"/>
          </a:p>
        </c:txPr>
        <c:crossAx val="6382835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</c:chart>
  <c:spPr>
    <a:noFill/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plotArea>
      <c:layout>
        <c:manualLayout>
          <c:layoutTarget val="inner"/>
          <c:xMode val="edge"/>
          <c:yMode val="edge"/>
          <c:x val="3.0334726006613681E-2"/>
          <c:y val="4.2686540047717075E-3"/>
          <c:w val="0.9534507763322484"/>
          <c:h val="0.97090821034979724"/>
        </c:manualLayout>
      </c:layout>
      <c:lineChart>
        <c:grouping val="standard"/>
        <c:ser>
          <c:idx val="1"/>
          <c:order val="1"/>
          <c:tx>
            <c:v>REALISASI</c:v>
          </c:tx>
          <c:spPr>
            <a:ln w="44450">
              <a:solidFill>
                <a:schemeClr val="tx2">
                  <a:lumMod val="75000"/>
                </a:schemeClr>
              </a:solidFill>
            </a:ln>
          </c:spPr>
          <c:marker>
            <c:symbol val="square"/>
            <c:size val="6"/>
            <c:spPr>
              <a:solidFill>
                <a:schemeClr val="tx2">
                  <a:lumMod val="50000"/>
                </a:schemeClr>
              </a:solidFill>
              <a:ln>
                <a:solidFill>
                  <a:srgbClr val="1F497D">
                    <a:lumMod val="75000"/>
                  </a:srgbClr>
                </a:solidFill>
              </a:ln>
            </c:spPr>
          </c:marker>
          <c:val>
            <c:numRef>
              <c:f>'Kurva S'!$E$146:$BL$146</c:f>
              <c:numCache>
                <c:formatCode>0.00</c:formatCode>
                <c:ptCount val="60"/>
                <c:pt idx="0">
                  <c:v>0.01</c:v>
                </c:pt>
                <c:pt idx="1">
                  <c:v>9.9999999999999992E-2</c:v>
                </c:pt>
              </c:numCache>
            </c:numRef>
          </c:val>
        </c:ser>
        <c:marker val="1"/>
        <c:axId val="63872384"/>
        <c:axId val="63874560"/>
      </c:lineChart>
      <c:lineChart>
        <c:grouping val="standard"/>
        <c:ser>
          <c:idx val="0"/>
          <c:order val="0"/>
          <c:tx>
            <c:v>RENCANA</c:v>
          </c:tx>
          <c:spPr>
            <a:ln w="25400">
              <a:solidFill>
                <a:srgbClr val="FF0000"/>
              </a:solidFill>
            </a:ln>
          </c:spPr>
          <c:marker>
            <c:symbol val="diamond"/>
            <c:size val="5"/>
            <c:spPr>
              <a:solidFill>
                <a:srgbClr val="DE0000"/>
              </a:solidFill>
            </c:spPr>
          </c:marker>
          <c:cat>
            <c:numRef>
              <c:f>'Kurva S'!$E$13:$BL$13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'Kurva S'!$E$144:$BL$144</c:f>
              <c:numCache>
                <c:formatCode>0.00</c:formatCode>
                <c:ptCount val="60"/>
                <c:pt idx="0">
                  <c:v>7.5000000000000011E-2</c:v>
                </c:pt>
                <c:pt idx="1">
                  <c:v>0.15000000000000002</c:v>
                </c:pt>
                <c:pt idx="2">
                  <c:v>0.32319026642866772</c:v>
                </c:pt>
                <c:pt idx="3">
                  <c:v>0.49638053285733541</c:v>
                </c:pt>
                <c:pt idx="4">
                  <c:v>1.0785915536419501</c:v>
                </c:pt>
                <c:pt idx="5">
                  <c:v>1.9495574257966093</c:v>
                </c:pt>
                <c:pt idx="6">
                  <c:v>2.9630819662878891</c:v>
                </c:pt>
                <c:pt idx="7">
                  <c:v>3.9766065067791692</c:v>
                </c:pt>
                <c:pt idx="8">
                  <c:v>5.1576913302810006</c:v>
                </c:pt>
                <c:pt idx="9">
                  <c:v>6.3658031026486057</c:v>
                </c:pt>
                <c:pt idx="10">
                  <c:v>7.5787383231667453</c:v>
                </c:pt>
                <c:pt idx="11">
                  <c:v>8.7268500955343509</c:v>
                </c:pt>
                <c:pt idx="12">
                  <c:v>9.8666913752825671</c:v>
                </c:pt>
                <c:pt idx="13">
                  <c:v>11.085543576089309</c:v>
                </c:pt>
                <c:pt idx="14">
                  <c:v>12.425911380689353</c:v>
                </c:pt>
                <c:pt idx="15">
                  <c:v>13.596315624834373</c:v>
                </c:pt>
                <c:pt idx="16">
                  <c:v>15.124186919457332</c:v>
                </c:pt>
                <c:pt idx="17">
                  <c:v>16.364152454195061</c:v>
                </c:pt>
                <c:pt idx="18">
                  <c:v>17.77674630678111</c:v>
                </c:pt>
                <c:pt idx="19">
                  <c:v>19.17537721321284</c:v>
                </c:pt>
                <c:pt idx="20">
                  <c:v>20.589110236266489</c:v>
                </c:pt>
                <c:pt idx="21">
                  <c:v>22.175989525641462</c:v>
                </c:pt>
                <c:pt idx="22">
                  <c:v>23.865072562802169</c:v>
                </c:pt>
                <c:pt idx="23">
                  <c:v>25.296299415220705</c:v>
                </c:pt>
                <c:pt idx="24">
                  <c:v>26.727526267639242</c:v>
                </c:pt>
                <c:pt idx="25">
                  <c:v>28.522413900117265</c:v>
                </c:pt>
                <c:pt idx="26">
                  <c:v>30.526810197757108</c:v>
                </c:pt>
                <c:pt idx="27">
                  <c:v>32.323588307231255</c:v>
                </c:pt>
                <c:pt idx="28">
                  <c:v>32.323588307231255</c:v>
                </c:pt>
                <c:pt idx="29">
                  <c:v>32.323588307231255</c:v>
                </c:pt>
                <c:pt idx="30">
                  <c:v>33.65330772391178</c:v>
                </c:pt>
                <c:pt idx="31">
                  <c:v>35.588275092847518</c:v>
                </c:pt>
                <c:pt idx="32">
                  <c:v>37.699629884856634</c:v>
                </c:pt>
                <c:pt idx="33">
                  <c:v>39.532932671008595</c:v>
                </c:pt>
                <c:pt idx="34">
                  <c:v>41.415146917582284</c:v>
                </c:pt>
                <c:pt idx="35">
                  <c:v>43.199163469155373</c:v>
                </c:pt>
                <c:pt idx="36">
                  <c:v>45.263566320435856</c:v>
                </c:pt>
                <c:pt idx="37">
                  <c:v>47.216789007288995</c:v>
                </c:pt>
                <c:pt idx="38">
                  <c:v>49.142393373870632</c:v>
                </c:pt>
                <c:pt idx="39">
                  <c:v>51.010988601330929</c:v>
                </c:pt>
                <c:pt idx="40">
                  <c:v>53.121756066504155</c:v>
                </c:pt>
                <c:pt idx="41">
                  <c:v>55.173006134354019</c:v>
                </c:pt>
                <c:pt idx="42">
                  <c:v>57.416445565107232</c:v>
                </c:pt>
                <c:pt idx="43">
                  <c:v>59.948086801391597</c:v>
                </c:pt>
                <c:pt idx="44">
                  <c:v>62.472977218069332</c:v>
                </c:pt>
                <c:pt idx="45">
                  <c:v>65.427560343011649</c:v>
                </c:pt>
                <c:pt idx="46">
                  <c:v>68.282289789470482</c:v>
                </c:pt>
                <c:pt idx="47">
                  <c:v>71.069479464620755</c:v>
                </c:pt>
                <c:pt idx="48">
                  <c:v>73.917746316478997</c:v>
                </c:pt>
                <c:pt idx="49">
                  <c:v>76.476922475483278</c:v>
                </c:pt>
                <c:pt idx="50">
                  <c:v>79.254673110164987</c:v>
                </c:pt>
                <c:pt idx="51">
                  <c:v>82.004456716908578</c:v>
                </c:pt>
                <c:pt idx="52">
                  <c:v>84.754240323652169</c:v>
                </c:pt>
                <c:pt idx="53">
                  <c:v>87.504023930395761</c:v>
                </c:pt>
                <c:pt idx="54">
                  <c:v>90.253807537139352</c:v>
                </c:pt>
                <c:pt idx="55">
                  <c:v>92.794662309292178</c:v>
                </c:pt>
                <c:pt idx="56">
                  <c:v>95.108821586869922</c:v>
                </c:pt>
                <c:pt idx="57">
                  <c:v>97.333396932979795</c:v>
                </c:pt>
                <c:pt idx="58">
                  <c:v>99.132189661272932</c:v>
                </c:pt>
                <c:pt idx="59">
                  <c:v>100.00155508010599</c:v>
                </c:pt>
              </c:numCache>
            </c:numRef>
          </c:val>
        </c:ser>
        <c:marker val="1"/>
        <c:axId val="63894272"/>
        <c:axId val="63876096"/>
      </c:lineChart>
      <c:catAx>
        <c:axId val="63872384"/>
        <c:scaling>
          <c:orientation val="minMax"/>
        </c:scaling>
        <c:delete val="1"/>
        <c:axPos val="b"/>
        <c:tickLblPos val="nextTo"/>
        <c:crossAx val="63874560"/>
        <c:crosses val="autoZero"/>
        <c:auto val="1"/>
        <c:lblAlgn val="ctr"/>
        <c:lblOffset val="100"/>
      </c:catAx>
      <c:valAx>
        <c:axId val="63874560"/>
        <c:scaling>
          <c:orientation val="minMax"/>
        </c:scaling>
        <c:delete val="1"/>
        <c:axPos val="l"/>
        <c:numFmt formatCode="0.00" sourceLinked="1"/>
        <c:tickLblPos val="nextTo"/>
        <c:crossAx val="63872384"/>
        <c:crosses val="autoZero"/>
        <c:crossBetween val="between"/>
      </c:valAx>
      <c:valAx>
        <c:axId val="63876096"/>
        <c:scaling>
          <c:orientation val="minMax"/>
          <c:max val="100"/>
        </c:scaling>
        <c:axPos val="r"/>
        <c:numFmt formatCode="#,##0.00" sourceLinked="0"/>
        <c:majorTickMark val="in"/>
        <c:minorTickMark val="out"/>
        <c:tickLblPos val="nextTo"/>
        <c:txPr>
          <a:bodyPr rot="0" vert="horz" anchor="t" anchorCtr="0"/>
          <a:lstStyle/>
          <a:p>
            <a:pPr>
              <a:defRPr lang="en-US">
                <a:latin typeface="Swis721 Cn BT" pitchFamily="34" charset="0"/>
              </a:defRPr>
            </a:pPr>
            <a:endParaRPr lang="en-US"/>
          </a:p>
        </c:txPr>
        <c:crossAx val="63894272"/>
        <c:crosses val="max"/>
        <c:crossBetween val="between"/>
        <c:majorUnit val="1"/>
        <c:minorUnit val="0.1"/>
      </c:valAx>
      <c:catAx>
        <c:axId val="63894272"/>
        <c:scaling>
          <c:orientation val="minMax"/>
        </c:scaling>
        <c:delete val="1"/>
        <c:axPos val="b"/>
        <c:numFmt formatCode="General" sourceLinked="1"/>
        <c:tickLblPos val="nextTo"/>
        <c:crossAx val="63876096"/>
        <c:crosses val="autoZero"/>
        <c:auto val="1"/>
        <c:lblAlgn val="ctr"/>
        <c:lblOffset val="100"/>
      </c:catAx>
      <c:spPr>
        <a:noFill/>
        <a:ln w="25400">
          <a:noFill/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66" l="0.70000000000000062" r="0.70000000000000062" t="0.75000000000000766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22860</xdr:rowOff>
    </xdr:from>
    <xdr:to>
      <xdr:col>5</xdr:col>
      <xdr:colOff>388620</xdr:colOff>
      <xdr:row>11</xdr:row>
      <xdr:rowOff>167640</xdr:rowOff>
    </xdr:to>
    <xdr:cxnSp macro="">
      <xdr:nvCxnSpPr>
        <xdr:cNvPr id="3" name="Straight Arrow Connector 2"/>
        <xdr:cNvCxnSpPr/>
      </xdr:nvCxnSpPr>
      <xdr:spPr>
        <a:xfrm flipV="1">
          <a:off x="6065520" y="622935"/>
          <a:ext cx="1733550" cy="56388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370457</xdr:colOff>
      <xdr:row>8</xdr:row>
      <xdr:rowOff>65773</xdr:rowOff>
    </xdr:from>
    <xdr:to>
      <xdr:col>63</xdr:col>
      <xdr:colOff>370457</xdr:colOff>
      <xdr:row>11</xdr:row>
      <xdr:rowOff>54567</xdr:rowOff>
    </xdr:to>
    <xdr:cxnSp macro="">
      <xdr:nvCxnSpPr>
        <xdr:cNvPr id="6" name="Straight Arrow Connector 5"/>
        <xdr:cNvCxnSpPr/>
      </xdr:nvCxnSpPr>
      <xdr:spPr>
        <a:xfrm flipV="1">
          <a:off x="35691398" y="827773"/>
          <a:ext cx="0" cy="537882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95250</xdr:colOff>
      <xdr:row>160</xdr:row>
      <xdr:rowOff>25773</xdr:rowOff>
    </xdr:from>
    <xdr:to>
      <xdr:col>62</xdr:col>
      <xdr:colOff>304800</xdr:colOff>
      <xdr:row>261</xdr:row>
      <xdr:rowOff>19051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1056411</xdr:colOff>
      <xdr:row>11</xdr:row>
      <xdr:rowOff>138545</xdr:rowOff>
    </xdr:from>
    <xdr:to>
      <xdr:col>64</xdr:col>
      <xdr:colOff>744682</xdr:colOff>
      <xdr:row>142</xdr:row>
      <xdr:rowOff>129887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2\(D)%20DATA\My%20Documents\DATA%20LELANG\CV.%20PADUSIKU%20RATNA%20UTAMA\BINA%20MARGA\RAB%20JALAN%20P.2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E\OE%20GEDUNG\OE%20Gd%20Kesehatan\RAB%20revisi%20kes.%202006-ok%20terakhi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ITA_NT1\BQ\BQ\00-0001\AHS-AR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Yadi\Operational%20Managment\Proyek\RAB\Sari%20Bunga%20Bakung\RAB-Pematangan%20dan%20Salura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2\(D)%20DATA\PRAS\BJNEGORO\1894\gedung%20a,b,c,d,e,f\Rab%20Verifikasi%20Harga\Pemb.%20RSUD%20Bojonegoro%20F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2\(D)%20DATA\proyek\RSA%20UGM\rsa-ugm\DPRD\RAB%20Jalan(asl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DATA\IGUNZZZ\RENCANA%20ANGGARAN%20BIAYA\PROYEK%202009\bank%20BPD\bank%20BPD\rab\RAB%20BPD_update%202-12-2008\TRAINING%20CENTER\RAB\ruko%20p.manap\ruko%20p.manap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ota%20Madya%20B.%20Lampung\EE%20DAK%20Kesehatan%2020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2\(D)%20DATA\FILE%2006\Unzipped\2004\2004\2004\F%20i%20s%20i%20k\B-Marga\3-DIV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istrasi\d\Rab2005\DIKNAS%20GRESIK\An%20Gresik%20Utar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tikno-1\D\AGUS%20SASMITO,%20ST\PROJECT%202004\P%20MADIUN\P%20%20RSUD%20THP%20IV\Copy%20of%20RSUD%20Mad%20THP%20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BOQ%20Permata%20Senayan%2009%20Juni%202003%20R1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DATA\IGUNZZZ\RENCANA%20ANGGARAN%20BIAYA\PROYEK%202009\bank%20BPD\bank%20BPD\rab\RAB%20BPD_update%202-12-2008\TRAINING%20CENTER\RAB\LPM\LPM%2006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Q\07-2003\REF\RAB_%20ARSITEKTUR_FINAL_OK_R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2\(D)%20DATA\proyek\RSA%20UGM\rsa-ugm\Analisa\Analis%20K-20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Q\06-1925\Proses\Sipil%20-%20Struktur\Revisi%20A%20(12%20JUNI%202007)\00-0001\AHS-AR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Owner\My%20Documents\RAB_DARI%20P'ABDURRAHMAN_8%20SEPTEMBER%202007\RAB_GABUNGAN%20TOTAL_8%20SEPTEMBER%202007_PUSDIKLAT\RAB_STRUKTUR_FINAL_OK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ta\C\F_TEJA%20ROBERT\AGUS%20WIJAYA\DWI%20R%202%20JUNI%202006%20FILE%20FIX\TMNL%20TLOGAWARU%2029%20JAN%20'07\BUKU%204\TRMNL%20TLOGOWARU%2029%20JAN%20'07%20(%20ANYAR%2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frensi%20Hotel%20FAVE-NEO%20Malioboro\JUni%20Print\@\me2\(D)%20DATA\FILE%2006\FISIK\BM\Kabupaten\(17)%20Gani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9\D\DWI%20R\PEMBAHASAN%20PROYEK\PONCOL\RAP%20PONCOL%2014%2003%2007%20%20(1051%20M)\RAB%20%20BLOK%20~%20B_PRASARANA_PU_PAS_Harsat_SK.MEI%2022-05-06_Baru_44000_28-02-2007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ode\D\INDAH\Proyek\Sumber%20Jaya\Hotel%20Nuansa\ME%20Hotel%20Nuansa(new)%2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2\(D)%20DATA\proyek\RSA%20UGM\rsa-ugm\Penawaran%20Lelang%202005\A.4.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istrasi\d\Rab2005\DPR%20GRESIK\DPRD%20ku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Pak%20Iwan\LAP.STRUKTUR\DOC.%20RAB\RAB.CIBUBU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mp-35qspik0q9g\TOTO%20DATA\DATA%202006\ANJUNGAN%20TRANS\RAB\rab%20anjungan\RENCANA%20BIAYA\DATA%202006\ANJUNGAN%20TRANS\RAB\Rab%20EE%20LP%20Kota%20agung\Rab%20EE%20LP%20K%20Agung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ff-Sp"/>
      <sheetName val="Cov"/>
      <sheetName val="Rkp"/>
      <sheetName val="Rab"/>
      <sheetName val="Umum"/>
      <sheetName val="1.2"/>
      <sheetName val="Anl 3"/>
      <sheetName val="NP 3"/>
      <sheetName val="Anl 7"/>
      <sheetName val="NP 7"/>
      <sheetName val="Anl 8"/>
      <sheetName val="NP 8"/>
      <sheetName val="Basic"/>
      <sheetName val="Alat"/>
      <sheetName val="Alat Utama"/>
      <sheetName val="Sched"/>
      <sheetName val="Juml Bhn"/>
    </sheetNames>
    <sheetDataSet>
      <sheetData sheetId="0" refreshError="1"/>
      <sheetData sheetId="1" refreshError="1"/>
      <sheetData sheetId="2" refreshError="1">
        <row r="1">
          <cell r="B1" t="str">
            <v>REKAPITULASI</v>
          </cell>
        </row>
        <row r="2">
          <cell r="B2" t="str">
            <v>PERKIRAAN HARGA PEKERJAAN</v>
          </cell>
        </row>
        <row r="6">
          <cell r="B6" t="str">
            <v>Kegiatan</v>
          </cell>
          <cell r="D6" t="str">
            <v>:</v>
          </cell>
          <cell r="E6" t="str">
            <v>Penanganan Jalan dan Jembatan Non Link Propinsi Lampung</v>
          </cell>
        </row>
        <row r="7">
          <cell r="B7" t="str">
            <v>Pekerjaan</v>
          </cell>
          <cell r="D7" t="str">
            <v>:</v>
          </cell>
          <cell r="E7" t="str">
            <v>Pembuatan Median Jalan P. Antasari</v>
          </cell>
        </row>
        <row r="8">
          <cell r="B8" t="str">
            <v>Nomor Paket</v>
          </cell>
          <cell r="D8" t="str">
            <v>:</v>
          </cell>
          <cell r="E8" t="str">
            <v>P.27</v>
          </cell>
        </row>
        <row r="9">
          <cell r="B9" t="str">
            <v>Sumber Dana</v>
          </cell>
          <cell r="D9" t="str">
            <v>:</v>
          </cell>
          <cell r="E9" t="str">
            <v>APBD</v>
          </cell>
        </row>
        <row r="10">
          <cell r="B10" t="str">
            <v>Tahun Anggaran</v>
          </cell>
          <cell r="D10" t="str">
            <v>:</v>
          </cell>
          <cell r="E10" t="str">
            <v>2006</v>
          </cell>
        </row>
        <row r="12">
          <cell r="B12" t="str">
            <v>No.</v>
          </cell>
          <cell r="I12" t="str">
            <v>Jumlah Harga</v>
          </cell>
        </row>
        <row r="13">
          <cell r="C13" t="str">
            <v>U r a i a n   P e k e r j a a n</v>
          </cell>
          <cell r="I13" t="str">
            <v>Pekerjaan</v>
          </cell>
        </row>
        <row r="14">
          <cell r="B14" t="str">
            <v>Divisi</v>
          </cell>
          <cell r="I14" t="str">
            <v>(Rupiah)</v>
          </cell>
        </row>
        <row r="16">
          <cell r="B16">
            <v>1</v>
          </cell>
          <cell r="C16" t="str">
            <v>DIVISI 1. MOBILISASI</v>
          </cell>
          <cell r="I16">
            <v>19375000</v>
          </cell>
        </row>
        <row r="17">
          <cell r="B17">
            <v>2</v>
          </cell>
          <cell r="C17" t="str">
            <v>DIVISI 2. DRAINASE</v>
          </cell>
          <cell r="I17" t="str">
            <v>-</v>
          </cell>
        </row>
        <row r="18">
          <cell r="B18">
            <v>3</v>
          </cell>
          <cell r="C18" t="str">
            <v>DIVISI 3. PEKERJAAN TANAH</v>
          </cell>
          <cell r="I18">
            <v>6321185.4669270292</v>
          </cell>
        </row>
        <row r="19">
          <cell r="B19">
            <v>4</v>
          </cell>
          <cell r="C19" t="str">
            <v>DIVISI 4. PELEBARAN PERKERASAN DAN BAHU JALAN</v>
          </cell>
          <cell r="I19" t="str">
            <v>-</v>
          </cell>
        </row>
        <row r="20">
          <cell r="B20">
            <v>5</v>
          </cell>
          <cell r="C20" t="str">
            <v>DIVISI 5. PERKERASAN  BERBUTIR DAN BETON SEMEN</v>
          </cell>
          <cell r="I20" t="str">
            <v>-</v>
          </cell>
        </row>
        <row r="21">
          <cell r="B21">
            <v>6</v>
          </cell>
          <cell r="C21" t="str">
            <v>DIVISI 6. PERKERASAN  ASPAL</v>
          </cell>
          <cell r="I21" t="str">
            <v>-</v>
          </cell>
        </row>
        <row r="22">
          <cell r="B22">
            <v>7</v>
          </cell>
          <cell r="C22" t="str">
            <v>DIVISI 7. S T R U K T U R</v>
          </cell>
          <cell r="I22">
            <v>7986969.8086730866</v>
          </cell>
        </row>
        <row r="23">
          <cell r="B23">
            <v>8</v>
          </cell>
          <cell r="C23" t="str">
            <v>DIVISI 8. PENGEMBALIAN KONDISI DAN PEKERJAAN MINOR</v>
          </cell>
          <cell r="I23">
            <v>165834003.57637253</v>
          </cell>
        </row>
        <row r="24">
          <cell r="B24">
            <v>9</v>
          </cell>
          <cell r="C24" t="str">
            <v>DIVISI 9. PEKERJAAN  HARIAN</v>
          </cell>
          <cell r="I24" t="str">
            <v>-</v>
          </cell>
        </row>
        <row r="25">
          <cell r="B25">
            <v>10</v>
          </cell>
          <cell r="C25" t="str">
            <v>DIVISI 10. PEKERJAAN LAIN - LAIN</v>
          </cell>
          <cell r="I25" t="str">
            <v>-</v>
          </cell>
        </row>
        <row r="27">
          <cell r="B27" t="str">
            <v>A</v>
          </cell>
          <cell r="C27" t="str">
            <v>Jumlah Harga Pekerjaan ( termasuk Biaya Umum dan Keuntungan )</v>
          </cell>
          <cell r="I27">
            <v>199517158.85197264</v>
          </cell>
        </row>
        <row r="28">
          <cell r="B28" t="str">
            <v>B</v>
          </cell>
          <cell r="C28" t="str">
            <v>Pajak Pertambahan Nilai ( PPn ) = 10% x (A)</v>
          </cell>
          <cell r="I28">
            <v>19951715.885197263</v>
          </cell>
        </row>
        <row r="29">
          <cell r="B29" t="str">
            <v>C</v>
          </cell>
          <cell r="C29" t="str">
            <v>Jumlah Total Harga Pekerjaan = (A) + (B)</v>
          </cell>
          <cell r="I29">
            <v>219468874.73716989</v>
          </cell>
        </row>
        <row r="30">
          <cell r="B30" t="str">
            <v>D</v>
          </cell>
          <cell r="C30" t="str">
            <v>Dibulatkan</v>
          </cell>
          <cell r="I30">
            <v>219468000</v>
          </cell>
        </row>
        <row r="31">
          <cell r="B31" t="str">
            <v>dua ratus sembilan belas juta empat ratus enam puluh delapan ribu rupiah</v>
          </cell>
        </row>
        <row r="33">
          <cell r="G33" t="str">
            <v>Bandar Lampung, 04 Juli 2006</v>
          </cell>
        </row>
        <row r="35">
          <cell r="G35" t="str">
            <v>Penawar :</v>
          </cell>
        </row>
        <row r="36">
          <cell r="G36" t="str">
            <v>CV. PADUSIKU RATNA UTAMA</v>
          </cell>
        </row>
        <row r="42">
          <cell r="G42" t="str">
            <v>Drs. Ginta Wiryasenjaya A.Md</v>
          </cell>
        </row>
        <row r="43">
          <cell r="G43" t="str">
            <v>Direktur</v>
          </cell>
        </row>
        <row r="61">
          <cell r="B61" t="str">
            <v xml:space="preserve"> KOMPONEN HARGA PEKERJAAN  :</v>
          </cell>
        </row>
        <row r="63">
          <cell r="B63" t="str">
            <v xml:space="preserve">  (i)     Porsi IBRD Terhadap Total Harga Pekerjaan :</v>
          </cell>
          <cell r="H63" t="str">
            <v xml:space="preserve">Rp.  </v>
          </cell>
          <cell r="I63">
            <v>175575099.78973591</v>
          </cell>
        </row>
        <row r="64">
          <cell r="B64" t="str">
            <v xml:space="preserve">          { 80 %  x  (C) }</v>
          </cell>
        </row>
        <row r="65">
          <cell r="B65" t="str">
            <v xml:space="preserve">  Terbilang :</v>
          </cell>
          <cell r="C65" t="str">
            <v>……………………………………………………………………………………....................................</v>
          </cell>
        </row>
        <row r="66">
          <cell r="C66" t="str">
            <v>……………………………………………………………………………………....................................</v>
          </cell>
        </row>
        <row r="67">
          <cell r="B67" t="str">
            <v xml:space="preserve">  (ii)    Porsi GOI Terhadap Total Harga Pekerjaan :</v>
          </cell>
          <cell r="H67" t="str">
            <v xml:space="preserve">Rp.  </v>
          </cell>
          <cell r="I67">
            <v>23942059.062236715</v>
          </cell>
        </row>
        <row r="68">
          <cell r="B68" t="str">
            <v xml:space="preserve">          { 20 %  x  (C) } - (B)</v>
          </cell>
        </row>
        <row r="69">
          <cell r="B69" t="str">
            <v xml:space="preserve">  Terbilang :</v>
          </cell>
          <cell r="C69" t="str">
            <v>……………………………………………………………………………………....................................</v>
          </cell>
        </row>
        <row r="70">
          <cell r="C70" t="str">
            <v>……………………………………………………………………………………....................................</v>
          </cell>
        </row>
        <row r="71">
          <cell r="B71" t="str">
            <v xml:space="preserve">  (iii)   PPn ( 10% ), terdiri dari :</v>
          </cell>
        </row>
        <row r="72">
          <cell r="B72" t="str">
            <v xml:space="preserve">          - Porsi IBRD  ( tidak dipungut )</v>
          </cell>
          <cell r="E72" t="str">
            <v>:  { 10%  x  (i) }</v>
          </cell>
          <cell r="H72" t="str">
            <v xml:space="preserve">Rp.  </v>
          </cell>
          <cell r="I72">
            <v>17557509.978973594</v>
          </cell>
        </row>
        <row r="73">
          <cell r="B73" t="str">
            <v xml:space="preserve">          - Porsi GOI    ( dipungut )</v>
          </cell>
          <cell r="E73" t="str">
            <v>:  { 10%  x  (ii) }</v>
          </cell>
          <cell r="H73" t="str">
            <v xml:space="preserve">Rp.  </v>
          </cell>
          <cell r="I73">
            <v>2394205.9062236715</v>
          </cell>
        </row>
        <row r="74">
          <cell r="B74" t="str">
            <v xml:space="preserve">  Terbilang :</v>
          </cell>
          <cell r="C74" t="str">
            <v>……………………………………………………………………………………....................................</v>
          </cell>
        </row>
        <row r="75">
          <cell r="C75" t="str">
            <v>……………………………………………………………………………………....................................</v>
          </cell>
        </row>
        <row r="77">
          <cell r="H77" t="str">
            <v xml:space="preserve"> ..............., ................. 19...</v>
          </cell>
        </row>
        <row r="79">
          <cell r="C79" t="str">
            <v>Menyetujui / Mengesahkan</v>
          </cell>
          <cell r="H79" t="str">
            <v>Panitia Pelelangan</v>
          </cell>
        </row>
        <row r="80">
          <cell r="C80" t="str">
            <v>Proyek ..................................</v>
          </cell>
          <cell r="H80" t="str">
            <v>Ketua,</v>
          </cell>
        </row>
        <row r="81">
          <cell r="C81" t="str">
            <v>Pinpro / Pinbagpro,</v>
          </cell>
        </row>
      </sheetData>
      <sheetData sheetId="3" refreshError="1">
        <row r="1">
          <cell r="B1" t="str">
            <v>DAFTAR  KUANTITAS DAN HARGA</v>
          </cell>
        </row>
        <row r="21">
          <cell r="B21" t="str">
            <v>Jumlah Harga Pekerjaan DIVISI 2  (masuk pada Rekapitulasi Perkiraan Harga Pekerjaan)</v>
          </cell>
          <cell r="J21" t="str">
            <v>-</v>
          </cell>
        </row>
        <row r="23">
          <cell r="C23" t="str">
            <v>DIVISI 3. PEKERJAAN TANAH</v>
          </cell>
        </row>
        <row r="24">
          <cell r="B24" t="str">
            <v>3.1 (8)</v>
          </cell>
          <cell r="C24" t="str">
            <v>Galian Perkerasan Beraspal tanpa Cold Milling Machine</v>
          </cell>
          <cell r="G24" t="str">
            <v>M3</v>
          </cell>
          <cell r="H24">
            <v>28.57</v>
          </cell>
          <cell r="I24">
            <v>100774.24381572189</v>
          </cell>
          <cell r="J24">
            <v>2879120.1458151741</v>
          </cell>
        </row>
        <row r="42">
          <cell r="B42" t="str">
            <v>6.3 (1)</v>
          </cell>
          <cell r="C42" t="str">
            <v>Latasir (SS) Kelas A</v>
          </cell>
          <cell r="G42" t="str">
            <v>M2</v>
          </cell>
          <cell r="H42">
            <v>0</v>
          </cell>
          <cell r="I42" t="e">
            <v>#REF!</v>
          </cell>
          <cell r="J42" t="e">
            <v>#REF!</v>
          </cell>
        </row>
        <row r="43">
          <cell r="B43" t="str">
            <v>6.5 (2)</v>
          </cell>
          <cell r="C43" t="str">
            <v>Lapis Penetrasi Macadam Perata (Levelling)</v>
          </cell>
          <cell r="G43" t="str">
            <v>M3</v>
          </cell>
          <cell r="H43">
            <v>0</v>
          </cell>
          <cell r="I43" t="e">
            <v>#REF!</v>
          </cell>
          <cell r="J43" t="e">
            <v>#REF!</v>
          </cell>
        </row>
        <row r="45">
          <cell r="B45" t="str">
            <v>Jumlah Harga Pekerjaan DIVISI 6  (masuk pada Rekapitulasi Perkiraan Harga Pekerjaan)</v>
          </cell>
          <cell r="J45" t="str">
            <v>-</v>
          </cell>
        </row>
        <row r="47">
          <cell r="C47" t="str">
            <v>DIVISI 7. S T R U K T U R</v>
          </cell>
        </row>
        <row r="48">
          <cell r="B48" t="str">
            <v>7.1 (8)</v>
          </cell>
          <cell r="C48" t="str">
            <v>Beton K125</v>
          </cell>
          <cell r="G48" t="str">
            <v>M3</v>
          </cell>
          <cell r="H48">
            <v>10.74</v>
          </cell>
          <cell r="I48">
            <v>743665.7177535462</v>
          </cell>
          <cell r="J48">
            <v>7986969.8086730866</v>
          </cell>
        </row>
        <row r="50">
          <cell r="B50" t="str">
            <v>Jumlah Harga Pekerjaan DIVISI 7  (masuk pada Rekapitulasi Perkiraan Harga Pekerjaan)</v>
          </cell>
          <cell r="J50">
            <v>7986969.8086730866</v>
          </cell>
        </row>
        <row r="53">
          <cell r="J53">
            <v>165834003.57637253</v>
          </cell>
        </row>
      </sheetData>
      <sheetData sheetId="4"/>
      <sheetData sheetId="5" refreshError="1"/>
      <sheetData sheetId="6"/>
      <sheetData sheetId="7"/>
      <sheetData sheetId="8" refreshError="1"/>
      <sheetData sheetId="9" refreshError="1">
        <row r="1">
          <cell r="A1" t="str">
            <v>Item Pembayaran</v>
          </cell>
          <cell r="D1" t="str">
            <v>:</v>
          </cell>
          <cell r="E1" t="str">
            <v>7.1 (8)</v>
          </cell>
          <cell r="K1" t="str">
            <v>Analisa EI-7.1 (8)</v>
          </cell>
        </row>
        <row r="2">
          <cell r="A2" t="str">
            <v>Jenis Pekerjaan</v>
          </cell>
          <cell r="D2" t="str">
            <v>:</v>
          </cell>
          <cell r="E2" t="str">
            <v>Beton K125</v>
          </cell>
        </row>
        <row r="3">
          <cell r="A3" t="str">
            <v>Satuan Pembayaran</v>
          </cell>
          <cell r="D3" t="str">
            <v>:</v>
          </cell>
          <cell r="E3" t="str">
            <v>M3</v>
          </cell>
          <cell r="I3" t="str">
            <v xml:space="preserve">        URAIAN ANALISA HARGA SATUAN</v>
          </cell>
        </row>
        <row r="6">
          <cell r="A6" t="str">
            <v>No.</v>
          </cell>
          <cell r="B6" t="str">
            <v>U  r  a  i  a  n</v>
          </cell>
          <cell r="H6" t="str">
            <v>Kode</v>
          </cell>
          <cell r="I6" t="str">
            <v>Koef</v>
          </cell>
          <cell r="J6" t="str">
            <v>Satuan</v>
          </cell>
          <cell r="K6" t="str">
            <v>Keterangan</v>
          </cell>
        </row>
        <row r="9">
          <cell r="A9" t="str">
            <v>I.</v>
          </cell>
          <cell r="C9" t="str">
            <v>ASUMSI</v>
          </cell>
        </row>
        <row r="10">
          <cell r="A10">
            <v>1</v>
          </cell>
          <cell r="C10" t="str">
            <v>Menggunakan buruh (cara mekanik)</v>
          </cell>
        </row>
        <row r="11">
          <cell r="A11">
            <v>2</v>
          </cell>
          <cell r="C11" t="str">
            <v>Lokasi pekerjaan : sepanjang jalan</v>
          </cell>
        </row>
        <row r="12">
          <cell r="A12">
            <v>3</v>
          </cell>
          <cell r="C12" t="str">
            <v>Bahan dasar (batu, pasir dan semen) diterima</v>
          </cell>
        </row>
        <row r="13">
          <cell r="C13" t="str">
            <v>seluruhnya di lokasi pekerjaan</v>
          </cell>
        </row>
        <row r="14">
          <cell r="A14">
            <v>4</v>
          </cell>
          <cell r="C14" t="str">
            <v>Jarak rata-rata Base camp ke lokasi pekerjaan</v>
          </cell>
          <cell r="H14" t="str">
            <v>L</v>
          </cell>
          <cell r="I14">
            <v>70</v>
          </cell>
          <cell r="J14" t="str">
            <v>KM</v>
          </cell>
        </row>
        <row r="15">
          <cell r="A15">
            <v>5</v>
          </cell>
          <cell r="C15" t="str">
            <v>Jam kerja efektif per-hari</v>
          </cell>
          <cell r="H15" t="str">
            <v>Tk</v>
          </cell>
          <cell r="I15">
            <v>7</v>
          </cell>
          <cell r="J15" t="str">
            <v>jam</v>
          </cell>
        </row>
        <row r="16">
          <cell r="A16">
            <v>6</v>
          </cell>
          <cell r="C16" t="str">
            <v>Kadar Semen Minimum ( Spesifikasi )</v>
          </cell>
          <cell r="H16" t="str">
            <v>Ks</v>
          </cell>
          <cell r="I16">
            <v>220</v>
          </cell>
          <cell r="J16" t="str">
            <v>Kg/M3</v>
          </cell>
          <cell r="K16" t="str">
            <v xml:space="preserve"> Spec.</v>
          </cell>
        </row>
        <row r="18">
          <cell r="A18">
            <v>7</v>
          </cell>
          <cell r="C18" t="str">
            <v>Perbandingan Air/Semen Maksimum ( Spesifikasi )</v>
          </cell>
          <cell r="H18" t="str">
            <v>Wcr</v>
          </cell>
          <cell r="I18">
            <v>0.6</v>
          </cell>
          <cell r="J18" t="str">
            <v>-</v>
          </cell>
        </row>
        <row r="19">
          <cell r="A19">
            <v>8</v>
          </cell>
          <cell r="C19" t="str">
            <v>Perbandingan Camp.</v>
          </cell>
        </row>
        <row r="20">
          <cell r="C20">
            <v>1</v>
          </cell>
          <cell r="D20" t="str">
            <v>:</v>
          </cell>
          <cell r="E20" t="str">
            <v>Semen</v>
          </cell>
          <cell r="H20" t="str">
            <v>Sm</v>
          </cell>
          <cell r="I20">
            <v>15.42</v>
          </cell>
          <cell r="J20" t="str">
            <v>%</v>
          </cell>
        </row>
        <row r="21">
          <cell r="C21">
            <v>3</v>
          </cell>
          <cell r="D21" t="str">
            <v>:</v>
          </cell>
          <cell r="E21" t="str">
            <v>Pasir</v>
          </cell>
          <cell r="H21" t="str">
            <v>Ps</v>
          </cell>
          <cell r="I21">
            <v>36.869999999999997</v>
          </cell>
          <cell r="J21" t="str">
            <v>%</v>
          </cell>
        </row>
        <row r="22">
          <cell r="C22">
            <v>5</v>
          </cell>
          <cell r="D22" t="str">
            <v>:</v>
          </cell>
          <cell r="E22" t="str">
            <v>Batu pecah 1 - 2 cm &amp; 2 - 3 cm</v>
          </cell>
          <cell r="H22" t="str">
            <v>Kr</v>
          </cell>
          <cell r="I22">
            <v>40.75</v>
          </cell>
          <cell r="J22" t="str">
            <v>%</v>
          </cell>
        </row>
        <row r="23">
          <cell r="A23">
            <v>9</v>
          </cell>
          <cell r="C23" t="str">
            <v>Berat Jenis Bahan  :</v>
          </cell>
        </row>
        <row r="24">
          <cell r="C24" t="str">
            <v>- Beton</v>
          </cell>
          <cell r="H24" t="str">
            <v>D1</v>
          </cell>
          <cell r="I24">
            <v>2.4</v>
          </cell>
          <cell r="J24" t="str">
            <v>ton/M3</v>
          </cell>
        </row>
        <row r="25">
          <cell r="C25" t="str">
            <v>- Semen Portland</v>
          </cell>
          <cell r="H25" t="str">
            <v>D2</v>
          </cell>
          <cell r="I25">
            <v>1.44</v>
          </cell>
          <cell r="J25" t="str">
            <v>ton/M3</v>
          </cell>
        </row>
        <row r="26">
          <cell r="C26" t="str">
            <v>- Pasir</v>
          </cell>
          <cell r="H26" t="str">
            <v>D3</v>
          </cell>
          <cell r="I26">
            <v>1.67</v>
          </cell>
          <cell r="J26" t="str">
            <v>ton/M3</v>
          </cell>
        </row>
        <row r="27">
          <cell r="C27" t="str">
            <v>- Kerikil Pecah ( Agregata Kasar )</v>
          </cell>
          <cell r="H27" t="str">
            <v>D4</v>
          </cell>
          <cell r="I27">
            <v>1.8</v>
          </cell>
          <cell r="J27" t="str">
            <v>ton/M3</v>
          </cell>
        </row>
        <row r="29">
          <cell r="A29" t="str">
            <v>II.</v>
          </cell>
          <cell r="C29" t="str">
            <v>URUTAN KERJA</v>
          </cell>
        </row>
        <row r="30">
          <cell r="A30">
            <v>1</v>
          </cell>
          <cell r="C30" t="str">
            <v>Semen, pasir, batu kerikil dan air dicampur dan diaduk</v>
          </cell>
        </row>
        <row r="31">
          <cell r="C31" t="str">
            <v>menjadi beton dengan menggunakan Concrete Mixer</v>
          </cell>
        </row>
        <row r="32">
          <cell r="A32">
            <v>2</v>
          </cell>
          <cell r="C32" t="str">
            <v>Beton dicor kedalam begesting yang telah disiapkan</v>
          </cell>
        </row>
        <row r="33">
          <cell r="A33">
            <v>3</v>
          </cell>
          <cell r="C33" t="str">
            <v>Penyelesaian dan perapihan setelah pemasangan</v>
          </cell>
        </row>
        <row r="35">
          <cell r="A35" t="str">
            <v>III.</v>
          </cell>
          <cell r="C35" t="str">
            <v>PEMAKAIAN BAHAN, ALAT DAN TENAGA</v>
          </cell>
        </row>
        <row r="36">
          <cell r="A36" t="str">
            <v xml:space="preserve">   1.</v>
          </cell>
          <cell r="C36" t="str">
            <v>BAHAN</v>
          </cell>
        </row>
        <row r="37">
          <cell r="A37" t="str">
            <v>1.a.</v>
          </cell>
          <cell r="C37" t="str">
            <v xml:space="preserve">Semen (PC) </v>
          </cell>
          <cell r="D37" t="str">
            <v>=</v>
          </cell>
          <cell r="E37" t="str">
            <v>{Sm x D1 x 1000} x 1.05</v>
          </cell>
          <cell r="I37">
            <v>370</v>
          </cell>
          <cell r="J37" t="str">
            <v>Kg</v>
          </cell>
        </row>
        <row r="38">
          <cell r="A38" t="str">
            <v>1.b.</v>
          </cell>
          <cell r="C38" t="str">
            <v>Pasir Beton</v>
          </cell>
          <cell r="D38" t="str">
            <v>=</v>
          </cell>
          <cell r="E38" t="str">
            <v>{(Ps x D1) : D3} x 1.05</v>
          </cell>
          <cell r="I38">
            <v>0.55640000000000001</v>
          </cell>
          <cell r="J38" t="str">
            <v>M3</v>
          </cell>
        </row>
        <row r="39">
          <cell r="A39" t="str">
            <v>1.c.</v>
          </cell>
          <cell r="C39" t="str">
            <v>Kerikil Pecah</v>
          </cell>
          <cell r="D39" t="str">
            <v>=</v>
          </cell>
          <cell r="E39" t="str">
            <v>{(Kr x D1) : D4} x 1.05</v>
          </cell>
          <cell r="I39">
            <v>0.59770000000000001</v>
          </cell>
          <cell r="J39" t="str">
            <v>M3</v>
          </cell>
          <cell r="K39" t="str">
            <v>Agregat Kasar</v>
          </cell>
        </row>
        <row r="40">
          <cell r="A40" t="str">
            <v>1.d.</v>
          </cell>
          <cell r="C40" t="str">
            <v>Kayu Perancah</v>
          </cell>
          <cell r="I40">
            <v>0.1</v>
          </cell>
          <cell r="J40" t="str">
            <v>M3</v>
          </cell>
        </row>
        <row r="41">
          <cell r="A41" t="str">
            <v>1.e.</v>
          </cell>
          <cell r="C41" t="str">
            <v>Paku</v>
          </cell>
          <cell r="I41">
            <v>0.8</v>
          </cell>
          <cell r="J41" t="str">
            <v>Kg</v>
          </cell>
        </row>
        <row r="43">
          <cell r="A43" t="str">
            <v>2.</v>
          </cell>
          <cell r="C43" t="str">
            <v>ALAT</v>
          </cell>
        </row>
        <row r="44">
          <cell r="A44" t="str">
            <v>2.a.</v>
          </cell>
          <cell r="C44" t="str">
            <v>CONCRETE MIXER</v>
          </cell>
        </row>
        <row r="45">
          <cell r="C45" t="str">
            <v>Kapasitas Alat</v>
          </cell>
          <cell r="H45" t="str">
            <v>V</v>
          </cell>
          <cell r="I45">
            <v>500</v>
          </cell>
          <cell r="J45" t="str">
            <v>Liter</v>
          </cell>
        </row>
        <row r="46">
          <cell r="C46" t="str">
            <v>Faktor Efisiensi Alat</v>
          </cell>
          <cell r="H46" t="str">
            <v>Fa</v>
          </cell>
          <cell r="I46">
            <v>0.8</v>
          </cell>
          <cell r="J46" t="str">
            <v>-</v>
          </cell>
        </row>
        <row r="48">
          <cell r="K48" t="str">
            <v>Berlanjut ke hal. berikut.</v>
          </cell>
        </row>
        <row r="49">
          <cell r="A49" t="str">
            <v>Item Pembayaran</v>
          </cell>
          <cell r="D49" t="str">
            <v>:</v>
          </cell>
          <cell r="E49" t="str">
            <v>7.1 (8)</v>
          </cell>
          <cell r="K49" t="str">
            <v>Analisa EI-7.1 (8)</v>
          </cell>
        </row>
        <row r="50">
          <cell r="A50" t="str">
            <v>Jenis Pekerjaan</v>
          </cell>
          <cell r="D50" t="str">
            <v>:</v>
          </cell>
          <cell r="E50" t="str">
            <v>Beton K125</v>
          </cell>
        </row>
        <row r="51">
          <cell r="A51" t="str">
            <v>Satuan Pembayaran</v>
          </cell>
          <cell r="D51" t="str">
            <v>:</v>
          </cell>
          <cell r="E51" t="str">
            <v>M3</v>
          </cell>
          <cell r="I51" t="str">
            <v xml:space="preserve">        URAIAN ANALISA HARGA SATUAN</v>
          </cell>
        </row>
        <row r="52">
          <cell r="K52" t="str">
            <v>Lanjutan</v>
          </cell>
        </row>
        <row r="54">
          <cell r="A54" t="str">
            <v>No.</v>
          </cell>
          <cell r="B54" t="str">
            <v>U  r  a  i  a  n</v>
          </cell>
          <cell r="H54" t="str">
            <v>Kode</v>
          </cell>
          <cell r="I54" t="str">
            <v>Koef</v>
          </cell>
          <cell r="J54" t="str">
            <v>Satuan</v>
          </cell>
          <cell r="K54" t="str">
            <v>Keterangan</v>
          </cell>
        </row>
        <row r="57">
          <cell r="C57" t="str">
            <v>Waktu Siklus</v>
          </cell>
          <cell r="D57" t="str">
            <v>:</v>
          </cell>
          <cell r="E57" t="str">
            <v>( T1 + T2 + T3 + T4 )</v>
          </cell>
          <cell r="H57" t="str">
            <v>Ts</v>
          </cell>
        </row>
        <row r="58">
          <cell r="C58" t="str">
            <v>- Memuat</v>
          </cell>
          <cell r="H58" t="str">
            <v>T1</v>
          </cell>
          <cell r="I58">
            <v>6</v>
          </cell>
          <cell r="J58" t="str">
            <v>Menit</v>
          </cell>
        </row>
        <row r="59">
          <cell r="C59" t="str">
            <v>- Mengaduk</v>
          </cell>
          <cell r="H59" t="str">
            <v>T2</v>
          </cell>
          <cell r="I59">
            <v>2</v>
          </cell>
          <cell r="J59" t="str">
            <v>Menit</v>
          </cell>
        </row>
        <row r="60">
          <cell r="C60" t="str">
            <v>- Menuang</v>
          </cell>
          <cell r="H60" t="str">
            <v>T3</v>
          </cell>
          <cell r="I60">
            <v>2</v>
          </cell>
          <cell r="J60" t="str">
            <v>Menit</v>
          </cell>
        </row>
        <row r="61">
          <cell r="C61" t="str">
            <v>- Tunggu, dll.</v>
          </cell>
          <cell r="H61" t="str">
            <v>T4</v>
          </cell>
          <cell r="I61">
            <v>1</v>
          </cell>
          <cell r="J61" t="str">
            <v>Menit</v>
          </cell>
        </row>
        <row r="62">
          <cell r="H62" t="str">
            <v>Ts</v>
          </cell>
          <cell r="I62">
            <v>11</v>
          </cell>
          <cell r="J62" t="str">
            <v>Menit</v>
          </cell>
        </row>
        <row r="64">
          <cell r="C64" t="str">
            <v>Kap. Prod. / jam</v>
          </cell>
          <cell r="D64" t="str">
            <v>=</v>
          </cell>
          <cell r="E64" t="str">
            <v>V x Fa x 60</v>
          </cell>
          <cell r="H64" t="str">
            <v>Q1</v>
          </cell>
          <cell r="I64">
            <v>2.1818181818181817</v>
          </cell>
          <cell r="J64" t="str">
            <v>M3</v>
          </cell>
        </row>
        <row r="65">
          <cell r="E65" t="str">
            <v>1000 x Ts</v>
          </cell>
        </row>
        <row r="67">
          <cell r="C67" t="str">
            <v xml:space="preserve">Koefisien Alat / M3   =  1 : Q1 </v>
          </cell>
          <cell r="I67">
            <v>0.45833333333333337</v>
          </cell>
          <cell r="J67" t="str">
            <v>Jam</v>
          </cell>
        </row>
        <row r="69">
          <cell r="A69" t="str">
            <v>2.b.</v>
          </cell>
          <cell r="C69" t="str">
            <v>WATER TANK TRUCK</v>
          </cell>
        </row>
        <row r="70">
          <cell r="C70" t="str">
            <v>Volume Tanki Air</v>
          </cell>
          <cell r="H70" t="str">
            <v>V</v>
          </cell>
          <cell r="I70">
            <v>4</v>
          </cell>
          <cell r="J70" t="str">
            <v>M3</v>
          </cell>
        </row>
        <row r="71">
          <cell r="C71" t="str">
            <v>Kebutuhan Air / M3 Beton</v>
          </cell>
          <cell r="H71" t="str">
            <v>Wc</v>
          </cell>
          <cell r="I71">
            <v>0.18</v>
          </cell>
          <cell r="J71" t="str">
            <v>M3</v>
          </cell>
        </row>
        <row r="72">
          <cell r="C72" t="str">
            <v>Faktor Efisiensi Alat</v>
          </cell>
          <cell r="H72" t="str">
            <v>Fa</v>
          </cell>
          <cell r="I72">
            <v>0.8</v>
          </cell>
          <cell r="J72" t="str">
            <v>-</v>
          </cell>
        </row>
        <row r="73">
          <cell r="C73" t="str">
            <v>Pengisian Tanki / jam</v>
          </cell>
          <cell r="H73" t="str">
            <v>n</v>
          </cell>
          <cell r="I73">
            <v>1</v>
          </cell>
          <cell r="J73" t="str">
            <v>kali</v>
          </cell>
        </row>
        <row r="75">
          <cell r="C75" t="str">
            <v>Kap. Prod. / jam</v>
          </cell>
          <cell r="D75" t="str">
            <v>=</v>
          </cell>
          <cell r="E75" t="str">
            <v>V x Fa x n</v>
          </cell>
          <cell r="H75" t="str">
            <v>Q2</v>
          </cell>
          <cell r="I75">
            <v>17.78</v>
          </cell>
          <cell r="J75" t="str">
            <v>M3</v>
          </cell>
        </row>
        <row r="76">
          <cell r="E76" t="str">
            <v>Wc</v>
          </cell>
        </row>
        <row r="78">
          <cell r="C78" t="str">
            <v>Koefisien Alat / M3   =  1 : Q2</v>
          </cell>
          <cell r="I78">
            <v>5.6242969628796394E-2</v>
          </cell>
          <cell r="J78" t="str">
            <v>Jam</v>
          </cell>
        </row>
        <row r="80">
          <cell r="A80" t="str">
            <v>2.c.</v>
          </cell>
          <cell r="C80" t="str">
            <v>CONCRETE VIBRATOR</v>
          </cell>
        </row>
        <row r="81">
          <cell r="C81" t="str">
            <v>Kebutuhan Alat Penggetar Beton ini disesuaikan dengan</v>
          </cell>
        </row>
        <row r="82">
          <cell r="C82" t="str">
            <v>kapasitas produksi Alat Pencampur (Concrete Mixer)</v>
          </cell>
        </row>
        <row r="84">
          <cell r="C84" t="str">
            <v>Kap. Prod. / jam</v>
          </cell>
          <cell r="D84" t="str">
            <v>=</v>
          </cell>
          <cell r="E84" t="str">
            <v>Kap. Prod./jam Alat Concrete Mixer</v>
          </cell>
          <cell r="H84" t="str">
            <v>Q3</v>
          </cell>
          <cell r="I84">
            <v>2.1818181818181817</v>
          </cell>
          <cell r="J84" t="str">
            <v>M3</v>
          </cell>
        </row>
        <row r="86">
          <cell r="C86" t="str">
            <v>Koefisien Alat / M3   =  1 : Q3</v>
          </cell>
          <cell r="I86">
            <v>0.45833333333333337</v>
          </cell>
          <cell r="J86" t="str">
            <v>Jam</v>
          </cell>
        </row>
        <row r="88">
          <cell r="A88" t="str">
            <v>2.c.</v>
          </cell>
          <cell r="C88" t="str">
            <v>ALAT BANTU</v>
          </cell>
        </row>
        <row r="89">
          <cell r="C89" t="str">
            <v>Diperlukan  :</v>
          </cell>
          <cell r="I89">
            <v>1</v>
          </cell>
          <cell r="K89" t="str">
            <v>Lump Sum</v>
          </cell>
        </row>
        <row r="90">
          <cell r="C90" t="str">
            <v>- Sekop</v>
          </cell>
          <cell r="E90" t="str">
            <v>=  2  buah</v>
          </cell>
        </row>
        <row r="91">
          <cell r="C91" t="str">
            <v>- Pacul</v>
          </cell>
          <cell r="E91" t="str">
            <v>=  2  buah</v>
          </cell>
        </row>
        <row r="92">
          <cell r="C92" t="str">
            <v>- Sendok Semen</v>
          </cell>
          <cell r="E92" t="str">
            <v>=  2  buah</v>
          </cell>
        </row>
        <row r="93">
          <cell r="C93" t="str">
            <v>- Ember Cor</v>
          </cell>
          <cell r="E93" t="str">
            <v>=  4  buah</v>
          </cell>
        </row>
        <row r="94">
          <cell r="C94" t="str">
            <v>- Gerobak Dorong</v>
          </cell>
          <cell r="E94" t="str">
            <v>=  1  buah</v>
          </cell>
        </row>
        <row r="96">
          <cell r="K96" t="str">
            <v>Berlanjut ke hal. berikut.</v>
          </cell>
        </row>
        <row r="97">
          <cell r="A97" t="str">
            <v>Item Pembayaran</v>
          </cell>
          <cell r="D97" t="str">
            <v>:</v>
          </cell>
          <cell r="E97" t="str">
            <v>7.1 (8)</v>
          </cell>
          <cell r="K97" t="str">
            <v>Analisa EI-7.1 (8)</v>
          </cell>
        </row>
        <row r="98">
          <cell r="A98" t="str">
            <v>Jenis Pekerjaan</v>
          </cell>
          <cell r="D98" t="str">
            <v>:</v>
          </cell>
          <cell r="E98" t="str">
            <v>Beton K125</v>
          </cell>
        </row>
        <row r="99">
          <cell r="A99" t="str">
            <v>Satuan Pembayaran</v>
          </cell>
          <cell r="D99" t="str">
            <v>:</v>
          </cell>
          <cell r="E99" t="str">
            <v>M3</v>
          </cell>
          <cell r="I99" t="str">
            <v xml:space="preserve">        URAIAN ANALISA HARGA SATUAN</v>
          </cell>
        </row>
        <row r="100">
          <cell r="K100" t="str">
            <v>Lanjutan</v>
          </cell>
        </row>
        <row r="102">
          <cell r="A102" t="str">
            <v>No.</v>
          </cell>
          <cell r="B102" t="str">
            <v>U  r  a  i  a  n</v>
          </cell>
          <cell r="H102" t="str">
            <v>Kode</v>
          </cell>
          <cell r="I102" t="str">
            <v>Koef</v>
          </cell>
          <cell r="J102" t="str">
            <v>Satuan</v>
          </cell>
          <cell r="K102" t="str">
            <v>Keterangan</v>
          </cell>
        </row>
        <row r="105">
          <cell r="A105" t="str">
            <v>3.</v>
          </cell>
          <cell r="C105" t="str">
            <v>TENAGA</v>
          </cell>
        </row>
        <row r="106">
          <cell r="C106" t="str">
            <v>Produksi Beton dalam 1 hari</v>
          </cell>
          <cell r="F106" t="str">
            <v>= Tk x Q1</v>
          </cell>
          <cell r="H106" t="str">
            <v>Qt</v>
          </cell>
          <cell r="I106">
            <v>15.272727272727272</v>
          </cell>
          <cell r="J106" t="str">
            <v>M3</v>
          </cell>
        </row>
        <row r="107">
          <cell r="C107" t="str">
            <v>Kebutuhan tenaga :</v>
          </cell>
          <cell r="E107" t="str">
            <v>- Mandor</v>
          </cell>
          <cell r="H107" t="str">
            <v>M</v>
          </cell>
          <cell r="I107">
            <v>3</v>
          </cell>
          <cell r="J107" t="str">
            <v>orang</v>
          </cell>
        </row>
        <row r="108">
          <cell r="E108" t="str">
            <v>- Tukang Batu</v>
          </cell>
          <cell r="H108" t="str">
            <v>Tb</v>
          </cell>
          <cell r="I108">
            <v>10</v>
          </cell>
          <cell r="J108" t="str">
            <v>orang</v>
          </cell>
        </row>
        <row r="109">
          <cell r="E109" t="str">
            <v>- Pekerja</v>
          </cell>
          <cell r="H109" t="str">
            <v>P</v>
          </cell>
          <cell r="I109">
            <v>20</v>
          </cell>
          <cell r="J109" t="str">
            <v>orang</v>
          </cell>
        </row>
        <row r="111">
          <cell r="C111" t="str">
            <v>Koefisien Tenaga / M3  :</v>
          </cell>
        </row>
        <row r="112">
          <cell r="E112" t="str">
            <v>-  Mandor</v>
          </cell>
          <cell r="F112" t="str">
            <v>= (Tk x M) : Qt</v>
          </cell>
          <cell r="H112" t="str">
            <v>(L03)</v>
          </cell>
          <cell r="I112">
            <v>1.375</v>
          </cell>
          <cell r="J112" t="str">
            <v>jam</v>
          </cell>
        </row>
        <row r="113">
          <cell r="E113" t="str">
            <v>-  Tukang</v>
          </cell>
          <cell r="F113" t="str">
            <v>= (Tk x Tb) : Qt</v>
          </cell>
          <cell r="H113" t="str">
            <v>(L02)</v>
          </cell>
          <cell r="I113">
            <v>4.5833333333333339</v>
          </cell>
          <cell r="J113" t="str">
            <v>jam</v>
          </cell>
        </row>
        <row r="114">
          <cell r="E114" t="str">
            <v>-  Pekerja</v>
          </cell>
          <cell r="F114" t="str">
            <v>= (Tk x P) : Qt</v>
          </cell>
          <cell r="H114" t="str">
            <v>(L01)</v>
          </cell>
          <cell r="I114">
            <v>9.1666666666666679</v>
          </cell>
          <cell r="J114" t="str">
            <v>jam</v>
          </cell>
        </row>
        <row r="116">
          <cell r="A116" t="str">
            <v>4.</v>
          </cell>
          <cell r="C116" t="str">
            <v>HARGA DASAR SATUAN UPAH, BAHAN DAN ALAT</v>
          </cell>
        </row>
        <row r="117">
          <cell r="C117" t="str">
            <v>Lihat lampiran.</v>
          </cell>
        </row>
      </sheetData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PSR PANJANG EE OKE"/>
      <sheetName val="d-123"/>
      <sheetName val="ANLBOR-2006"/>
      <sheetName val="@"/>
      <sheetName val="T"/>
      <sheetName val="U&amp;B-BOW"/>
      <sheetName val="ANBOW-2006"/>
      <sheetName val="D.1.1"/>
      <sheetName val="D.1.2"/>
      <sheetName val="D.1.3"/>
      <sheetName val="D.1.4"/>
      <sheetName val="D.1.5"/>
      <sheetName val="D.1.6"/>
      <sheetName val="D.1.7"/>
      <sheetName val="D.2.1"/>
      <sheetName val="D.2.2"/>
      <sheetName val="D.2.3"/>
      <sheetName val="d-3"/>
      <sheetName val="d-4.1"/>
      <sheetName val="d-4.2"/>
      <sheetName val="Daf 1"/>
      <sheetName val="Daftar Harga"/>
      <sheetName val="Daftar Upah"/>
      <sheetName val="AHSb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HSbj"/>
      <sheetName val="D.1.7"/>
      <sheetName val="D.1.5"/>
      <sheetName val="D.2.3"/>
      <sheetName val="D.2.2"/>
      <sheetName val="Daf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0000"/>
      <sheetName val="Harga Satuan"/>
      <sheetName val="anal"/>
      <sheetName val="RAB"/>
      <sheetName val="Bobot"/>
      <sheetName val="RBbt"/>
      <sheetName val="KS"/>
      <sheetName val="Sheet3"/>
      <sheetName val="Harga "/>
      <sheetName val="D.1.5"/>
      <sheetName val="FORM X COST"/>
      <sheetName val="H.Satuan"/>
    </sheetNames>
    <sheetDataSet>
      <sheetData sheetId="0" refreshError="1"/>
      <sheetData sheetId="1" refreshError="1"/>
      <sheetData sheetId="2" refreshError="1">
        <row r="125">
          <cell r="I125">
            <v>56198</v>
          </cell>
        </row>
        <row r="143">
          <cell r="I143">
            <v>45427.25</v>
          </cell>
        </row>
        <row r="152">
          <cell r="I152">
            <v>111628.57500000001</v>
          </cell>
        </row>
        <row r="161">
          <cell r="I161">
            <v>19768.8</v>
          </cell>
        </row>
        <row r="180">
          <cell r="I180">
            <v>223902</v>
          </cell>
        </row>
        <row r="191">
          <cell r="I191">
            <v>124233.60000000001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Harsat"/>
      <sheetName val="BJNGR06"/>
      <sheetName val="analisa asli"/>
      <sheetName val="analisa SNI"/>
      <sheetName val="gedung F (Review)"/>
      <sheetName val="G. FARMASI (L)"/>
      <sheetName val="G. contoh"/>
      <sheetName val="G.LOUNDRY (H)"/>
      <sheetName val="ANALISA GRS TENGAH"/>
      <sheetName val="H.Satuan"/>
      <sheetName val="HB "/>
    </sheetNames>
    <sheetDataSet>
      <sheetData sheetId="0"/>
      <sheetData sheetId="1"/>
      <sheetData sheetId="2"/>
      <sheetData sheetId="3">
        <row r="96">
          <cell r="H96">
            <v>8850</v>
          </cell>
        </row>
      </sheetData>
      <sheetData sheetId="4"/>
      <sheetData sheetId="5"/>
      <sheetData sheetId="6"/>
      <sheetData sheetId="7"/>
      <sheetData sheetId="8" refreshError="1"/>
      <sheetData sheetId="9" refreshError="1"/>
      <sheetData sheetId="1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"/>
      <sheetName val="Mars"/>
      <sheetName val="Rekab"/>
      <sheetName val="rab.1"/>
      <sheetName val="rab.2"/>
      <sheetName val="Upah&amp;hrg sat."/>
      <sheetName val="Harga satuan"/>
      <sheetName val="A+Supl."/>
      <sheetName val="0"/>
      <sheetName val="1"/>
      <sheetName val="2"/>
      <sheetName val="3"/>
      <sheetName val="4"/>
      <sheetName val="5"/>
      <sheetName val="6"/>
      <sheetName val="7"/>
      <sheetName val="analisa SNI"/>
      <sheetName val="ANALISA GRS TENGAH"/>
      <sheetName val="HB "/>
      <sheetName val="H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upah bahan"/>
      <sheetName val="besi"/>
      <sheetName val="Analisa"/>
      <sheetName val="Rekap"/>
      <sheetName val="RAB"/>
      <sheetName val="Sheet2"/>
      <sheetName val="backup"/>
    </sheetNames>
    <sheetDataSet>
      <sheetData sheetId="0">
        <row r="9">
          <cell r="E9">
            <v>30000</v>
          </cell>
        </row>
        <row r="14">
          <cell r="E14">
            <v>40000</v>
          </cell>
        </row>
        <row r="98">
          <cell r="E98">
            <v>85000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UPAH-BHN-CK"/>
      <sheetName val="D.1.1"/>
      <sheetName val="D.1.2"/>
      <sheetName val="D.1.3"/>
      <sheetName val="D.1.4"/>
      <sheetName val="D.1.5"/>
      <sheetName val="D.1.6"/>
      <sheetName val="D.1.7"/>
      <sheetName val="D.2.1"/>
      <sheetName val="D.2.2"/>
      <sheetName val="D.2.3"/>
      <sheetName val="U&amp;B"/>
      <sheetName val="@"/>
      <sheetName val="ANBOW-2006"/>
      <sheetName val="ANLBOR-2006"/>
      <sheetName val="D.78"/>
      <sheetName val="D.79"/>
      <sheetName val="D.80"/>
      <sheetName val="D.81"/>
      <sheetName val="D.82"/>
      <sheetName val="D.83"/>
      <sheetName val="D.84"/>
      <sheetName val="D.85"/>
      <sheetName val="D.86"/>
      <sheetName val="D.87"/>
      <sheetName val="D.88"/>
      <sheetName val="D.89"/>
      <sheetName val="D.91"/>
      <sheetName val="D.92"/>
      <sheetName val="D.93"/>
      <sheetName val="D.94"/>
      <sheetName val="D.95"/>
      <sheetName val="D.96"/>
      <sheetName val="Pipe"/>
      <sheetName val="Elektrikal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NP"/>
      <sheetName val="NP (2)"/>
      <sheetName val="K"/>
      <sheetName val="Uraian K"/>
      <sheetName val="U&amp;B"/>
      <sheetName val="Pipe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XXXX"/>
      <sheetName val="XXX0"/>
      <sheetName val="000000"/>
      <sheetName val="Daftar Harga"/>
      <sheetName val="Analisa dipakai"/>
      <sheetName val="R. A . B"/>
      <sheetName val="SUM"/>
      <sheetName val="TE TS FA LAN MATV"/>
      <sheetName val=" R A B"/>
      <sheetName val="Analisa"/>
      <sheetName val="REKAP"/>
      <sheetName val="HB "/>
      <sheetName val="HB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RWT. LAKI ME"/>
      <sheetName val="RWT. Inap VIP ME"/>
      <sheetName val="RUMAH JAGA ME"/>
      <sheetName val="POS JAGA ME"/>
      <sheetName val="RUMAH DINAS  90 ME"/>
      <sheetName val="GARASI ME  "/>
      <sheetName val="ASRAMA ME "/>
      <sheetName val="HB"/>
      <sheetName val="ANALISA"/>
      <sheetName val="REKAP Usulan 2004  oe1"/>
      <sheetName val="REKAP Usulan 2004  EE"/>
      <sheetName val="REKAP Usulan 2004 "/>
      <sheetName val="REKAP PAKET I"/>
      <sheetName val="RWT. Inap LAKI"/>
      <sheetName val="RWT. Inap VIP"/>
      <sheetName val="R JAGA"/>
      <sheetName val="REKAP PAKET II"/>
      <sheetName val="PAGAR &amp; P.NAMA"/>
      <sheetName val="RUMAH DINAS 90"/>
      <sheetName val="GARASI"/>
      <sheetName val="DEPO SAMPAH"/>
      <sheetName val="POS JAGA"/>
      <sheetName val="REKAP PAKET III"/>
      <sheetName val="ASRAMA"/>
      <sheetName val="SELASAR"/>
      <sheetName val="TANDON"/>
      <sheetName val="ME TOTAL"/>
      <sheetName val="REKAP PAKET IV"/>
      <sheetName val="INFRASTRUKTUR"/>
      <sheetName val="REKAP PAKET V"/>
      <sheetName val="R. IPAL "/>
      <sheetName val="R. IPAL  (2)"/>
      <sheetName val="DIVI6"/>
      <sheetName val="SU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8">
          <cell r="E78">
            <v>39000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-FIN"/>
      <sheetName val="Spek Kusen"/>
      <sheetName val="Sheet1"/>
      <sheetName val="Kusen"/>
      <sheetName val="AN-Prelim"/>
      <sheetName val="AN-M&amp;E"/>
      <sheetName val="Analisa"/>
      <sheetName val="BD"/>
      <sheetName val="Gross Area"/>
      <sheetName val="Vol-M&amp;E"/>
      <sheetName val="T-Sch"/>
      <sheetName val="Remark"/>
      <sheetName val="TOTAL"/>
      <sheetName val="PRELIM"/>
      <sheetName val="RUKAN"/>
      <sheetName val="SAP"/>
      <sheetName val="PPC"/>
      <sheetName val="G_SUMMARY"/>
      <sheetName val="Daf 1"/>
      <sheetName val="DATA"/>
      <sheetName val="B - Norelec"/>
      <sheetName val="B _ Norelec"/>
      <sheetName val="Material"/>
      <sheetName val="Isolasi Luar Dalam"/>
      <sheetName val="Isolasi Luar"/>
      <sheetName val="Koef"/>
      <sheetName val="UMUM"/>
      <sheetName val="rab me (by owner) "/>
      <sheetName val="BQ (by owner)"/>
      <sheetName val="rab me (fisik)"/>
      <sheetName val="dongia (2)"/>
      <sheetName val="LKVL-CK-HT-GD1"/>
      <sheetName val="giathanh1"/>
      <sheetName val="A"/>
      <sheetName val="plumbing"/>
      <sheetName val="Spek_Kusen1"/>
      <sheetName val="Gross_Area1"/>
      <sheetName val="Spek_Kusen"/>
      <sheetName val="Gross_Area"/>
      <sheetName val="BQ"/>
      <sheetName val="div2"/>
      <sheetName val="TS add-01"/>
      <sheetName val="Harga"/>
      <sheetName val="bhn"/>
      <sheetName val="harsat"/>
      <sheetName val="CH"/>
      <sheetName val="H.Satu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7">
          <cell r="AB17">
            <v>1.0249999999999999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upah bahan"/>
      <sheetName val="besi"/>
      <sheetName val="kk"/>
      <sheetName val="Analisa"/>
      <sheetName val="Rekap"/>
      <sheetName val="RAB"/>
      <sheetName val="Sheet2"/>
      <sheetName val="backup"/>
    </sheetNames>
    <sheetDataSet>
      <sheetData sheetId="0">
        <row r="15">
          <cell r="E15">
            <v>30000</v>
          </cell>
        </row>
        <row r="16">
          <cell r="E16">
            <v>36000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REKAP_ARSITEKTUR."/>
      <sheetName val="REKAP_ASRAMA"/>
      <sheetName val="RAB.ADMINISTRASI PUSAT (1)"/>
      <sheetName val="RAB_KELAS (2)"/>
      <sheetName val="RAB.LABORATURIUM (3)"/>
      <sheetName val="RAB.PERPUSTAKAAN (4)"/>
      <sheetName val="RAB.AULA UTAMA (5)"/>
      <sheetName val="RAB.AULA SEDANG(6)"/>
      <sheetName val="RAB_ASRAMA (7)"/>
      <sheetName val="RAB_R. MAKAN (8)"/>
      <sheetName val="RAB.GUEST HOUSE (9)"/>
      <sheetName val="RAB.BANG.M&amp;E (10)"/>
      <sheetName val="RAB.RMH JABATAN T.54 (11)"/>
      <sheetName val="RAB.RMH JABATAN T.70 (12)"/>
      <sheetName val="RAB.SPORT CLUB (14)"/>
      <sheetName val="RAB_MASJID (15)"/>
      <sheetName val="RAB.LOUNDRY (16)"/>
      <sheetName val="RAB_KANTIN (17)"/>
      <sheetName val="RAB. R.PENJAGA (18)"/>
      <sheetName val="RAB_POS JAGA BESAR (19.A)"/>
      <sheetName val="RAB_POS JAGA KECIL (19.B)"/>
      <sheetName val="RAB.GARASI (20)"/>
      <sheetName val="RAB.POLIKLINIK(21)"/>
      <sheetName val="RAB_PEK LOUVRE ALUMUNIUM"/>
      <sheetName val="ANALISA PEK. LOUVRE ALM."/>
      <sheetName val="DFT. HRG. SAT. PEK."/>
      <sheetName val="ANALISA STR &amp; ARS"/>
      <sheetName val="DFT. HRG BHN &amp; UPAH"/>
      <sheetName val="Daftar Harga"/>
      <sheetName val="ANALISA GRS TENGAH"/>
      <sheetName val="SUM"/>
      <sheetName val="H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Sheet1"/>
      <sheetName val="JW"/>
      <sheetName val="JB"/>
      <sheetName val="JA"/>
      <sheetName val="JU"/>
      <sheetName val="REK"/>
      <sheetName val="RAB"/>
      <sheetName val="010-111"/>
      <sheetName val="112-885"/>
      <sheetName val="P"/>
      <sheetName val="L"/>
      <sheetName val="M"/>
      <sheetName val="E"/>
      <sheetName val="REKAN"/>
      <sheetName val="PB"/>
      <sheetName val="K.8"/>
      <sheetName val="K.9"/>
      <sheetName val="RAB1"/>
      <sheetName val="REKAP_ARSITEKTUR."/>
      <sheetName val="Daftar Harga"/>
      <sheetName val="AHSbj"/>
      <sheetName val="H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AHSbj"/>
      <sheetName val="112-885"/>
      <sheetName val="REKAP_ARSITEKTUR."/>
      <sheetName val="HB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AN.BETON"/>
      <sheetName val="ANALISA STR &amp; ARS"/>
      <sheetName val="REKAP_STRUKTUR"/>
      <sheetName val="RAB_ASRAMA (7)"/>
      <sheetName val="DFT. HRG BHN &amp; UPAH"/>
      <sheetName val="DFT. HRG. SAT. PEK."/>
      <sheetName val="RAB.SEKRETARIAT (1)"/>
      <sheetName val="RAB_KELAS (2)"/>
      <sheetName val="RAB.LAB.BAHASA (3)"/>
      <sheetName val="RAB.PERPUSTAKAAN (4)"/>
      <sheetName val="RAB.AULA UTAMA (5)"/>
      <sheetName val="RAB.AULA SEDANG (6)"/>
      <sheetName val="RAB_R. MAKAN (8)"/>
      <sheetName val="RAB.GUEST HOUSE (9)"/>
      <sheetName val="RAB.BANG.M&amp;E (10)"/>
      <sheetName val="RAB.RMH JBT T.54 (11)"/>
      <sheetName val="RAB.RMH JABATAN T.70 (12)"/>
      <sheetName val="RAB.TENNIS (13.A)"/>
      <sheetName val="RAB_LAP. BASKET (13.B)"/>
      <sheetName val="RAB_LAP. VOLLEY (13.C)"/>
      <sheetName val="RAB.LAP.UPACARA (13.D)"/>
      <sheetName val="RAB.SPORT CLUB (14)"/>
      <sheetName val="RAB_MASJID (15)"/>
      <sheetName val="RAB.LOUNDRY (16)"/>
      <sheetName val="RAB_KANTIN (17)"/>
      <sheetName val="RAB.R.PENJAGA (18)"/>
      <sheetName val="RAB_POS JAGA (19.A)"/>
      <sheetName val="RAB_POS JAGA (19.B)"/>
      <sheetName val="RAB.GARASI (20)"/>
      <sheetName val="RAB.POLIKLINIK (21)"/>
      <sheetName val="RAB.GRUND TANK (22)"/>
      <sheetName val="RAB.SEPTIC TANK (22.A)"/>
      <sheetName val="RAB_SITE HALAMAN(23)"/>
      <sheetName val="RAB.OUTBOND(24)"/>
      <sheetName val="Supl.X"/>
      <sheetName val="DAF_2"/>
      <sheetName val="HB m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Analis ME"/>
      <sheetName val="ANALISA ME"/>
      <sheetName val="Analis Upah Beton , UPAH RIIL "/>
      <sheetName val="Material RIIL"/>
      <sheetName val="AnalisaSIPIL RIIL"/>
      <sheetName val="REKAP BAHAN &amp; UPAH RIIL "/>
      <sheetName val="REKAP TOTAL"/>
      <sheetName val="TERMINAL UNIT 1"/>
      <sheetName val="TERMINAL UNIT 2"/>
      <sheetName val="MENARA PANTAU"/>
      <sheetName val="POS JAGA"/>
      <sheetName val="DEPO"/>
      <sheetName val="LANDSCP"/>
      <sheetName val="DNDNG PENAHAN"/>
      <sheetName val="ME"/>
      <sheetName val="PLAMBNG"/>
      <sheetName val="HRG BAHAN &amp; UPAH okk"/>
      <sheetName val="Analis Kusen okk"/>
      <sheetName val="Analis_ME"/>
      <sheetName val="ANALISA_ME"/>
      <sheetName val="Analis_Upah_Beton_,_UPAH_RIIL_"/>
      <sheetName val="Material_RIIL"/>
      <sheetName val="AnalisaSIPIL_RIIL"/>
      <sheetName val="REKAP_BAHAN_&amp;_UPAH_RIIL_"/>
      <sheetName val="REKAP_TOTAL"/>
      <sheetName val="TERMINAL_UNIT_1"/>
      <sheetName val="TERMINAL_UNIT_2"/>
      <sheetName val="MENARA_PANTAU"/>
      <sheetName val="POS_JAGA"/>
      <sheetName val="DNDNG_PENAHAN"/>
      <sheetName val="HRG_BAHAN_&amp;_UPAH_okk"/>
      <sheetName val="Analis_Kusen_okk"/>
      <sheetName val="ANALISA railing"/>
      <sheetName val="RAB.SEKRETARIAT (1)"/>
      <sheetName val="HB me"/>
    </sheetNames>
    <sheetDataSet>
      <sheetData sheetId="0" refreshError="1"/>
      <sheetData sheetId="1" refreshError="1"/>
      <sheetData sheetId="2" refreshError="1"/>
      <sheetData sheetId="3"/>
      <sheetData sheetId="4" refreshError="1">
        <row r="208">
          <cell r="B208" t="str">
            <v>C.13</v>
          </cell>
          <cell r="C208" t="str">
            <v>1 M3 Sloof 150x300 K225</v>
          </cell>
        </row>
        <row r="209">
          <cell r="C209">
            <v>1</v>
          </cell>
          <cell r="D209" t="str">
            <v>M3</v>
          </cell>
          <cell r="E209" t="str">
            <v>Beton Readymix</v>
          </cell>
          <cell r="F209" t="str">
            <v>@Rp</v>
          </cell>
          <cell r="G209">
            <v>430000</v>
          </cell>
          <cell r="H209" t="str">
            <v>=Rp</v>
          </cell>
          <cell r="I209">
            <v>430000</v>
          </cell>
        </row>
        <row r="210">
          <cell r="C210">
            <v>104.6743765591079</v>
          </cell>
          <cell r="D210" t="str">
            <v>Kg</v>
          </cell>
          <cell r="E210" t="str">
            <v>Pembesian Polos</v>
          </cell>
          <cell r="F210" t="str">
            <v>@Rp</v>
          </cell>
          <cell r="G210">
            <v>6100</v>
          </cell>
          <cell r="H210" t="str">
            <v>=Rp</v>
          </cell>
          <cell r="I210">
            <v>638513.69701055821</v>
          </cell>
        </row>
        <row r="211">
          <cell r="C211">
            <v>0</v>
          </cell>
          <cell r="D211" t="str">
            <v>Kg</v>
          </cell>
          <cell r="E211" t="str">
            <v>Pembesian Ulir</v>
          </cell>
          <cell r="F211" t="str">
            <v>@Rp</v>
          </cell>
          <cell r="G211">
            <v>5850</v>
          </cell>
          <cell r="H211" t="str">
            <v>=Rp</v>
          </cell>
          <cell r="I211">
            <v>0</v>
          </cell>
        </row>
        <row r="212">
          <cell r="C212">
            <v>13.333333333333334</v>
          </cell>
          <cell r="D212" t="str">
            <v>M2</v>
          </cell>
          <cell r="E212" t="str">
            <v>Bekisting Non Struktur</v>
          </cell>
          <cell r="F212" t="str">
            <v>@Rp</v>
          </cell>
          <cell r="G212">
            <v>31900</v>
          </cell>
          <cell r="H212" t="str">
            <v>=Rp</v>
          </cell>
          <cell r="I212">
            <v>425333.33333333337</v>
          </cell>
        </row>
        <row r="213">
          <cell r="G213" t="str">
            <v>Jumlah</v>
          </cell>
          <cell r="H213" t="str">
            <v>=Rp</v>
          </cell>
          <cell r="I213">
            <v>1493847.0303438916</v>
          </cell>
        </row>
        <row r="214">
          <cell r="G214" t="str">
            <v>Dibulatkan</v>
          </cell>
          <cell r="H214" t="str">
            <v>=Rp</v>
          </cell>
          <cell r="I214">
            <v>1493900</v>
          </cell>
        </row>
        <row r="225">
          <cell r="B225" t="str">
            <v>C.15</v>
          </cell>
          <cell r="C225" t="str">
            <v>1 M3 Sloof 150x200 K225</v>
          </cell>
        </row>
        <row r="226">
          <cell r="C226">
            <v>1</v>
          </cell>
          <cell r="D226" t="str">
            <v>M3</v>
          </cell>
          <cell r="E226" t="str">
            <v>Beton Readymix</v>
          </cell>
          <cell r="F226" t="str">
            <v>@Rp</v>
          </cell>
          <cell r="G226">
            <v>430000</v>
          </cell>
          <cell r="H226" t="str">
            <v>=Rp</v>
          </cell>
          <cell r="I226">
            <v>430000</v>
          </cell>
        </row>
        <row r="227">
          <cell r="C227">
            <v>131.36360241475481</v>
          </cell>
          <cell r="D227" t="str">
            <v>Kg</v>
          </cell>
          <cell r="E227" t="str">
            <v>Pembesian Polos</v>
          </cell>
          <cell r="F227" t="str">
            <v>@Rp</v>
          </cell>
          <cell r="G227">
            <v>6100</v>
          </cell>
          <cell r="H227" t="str">
            <v>=Rp</v>
          </cell>
          <cell r="I227">
            <v>801317.97473000432</v>
          </cell>
        </row>
        <row r="228">
          <cell r="C228">
            <v>0</v>
          </cell>
          <cell r="D228" t="str">
            <v>Kg</v>
          </cell>
          <cell r="E228" t="str">
            <v>Pembesian Ulir</v>
          </cell>
          <cell r="F228" t="str">
            <v>@Rp</v>
          </cell>
          <cell r="G228">
            <v>5850</v>
          </cell>
          <cell r="H228" t="str">
            <v>=Rp</v>
          </cell>
          <cell r="I228">
            <v>0</v>
          </cell>
        </row>
        <row r="229">
          <cell r="C229">
            <v>13.333333333333334</v>
          </cell>
          <cell r="D229" t="str">
            <v>M2</v>
          </cell>
          <cell r="E229" t="str">
            <v>Bekisting Non Struktur</v>
          </cell>
          <cell r="F229" t="str">
            <v>@Rp</v>
          </cell>
          <cell r="G229">
            <v>31900</v>
          </cell>
          <cell r="H229" t="str">
            <v>=Rp</v>
          </cell>
          <cell r="I229">
            <v>425333.33333333337</v>
          </cell>
        </row>
        <row r="230">
          <cell r="G230" t="str">
            <v>Jumlah</v>
          </cell>
          <cell r="H230" t="str">
            <v>=Rp</v>
          </cell>
          <cell r="I230">
            <v>1656651.3080633376</v>
          </cell>
        </row>
        <row r="231">
          <cell r="G231" t="str">
            <v>Dibulatkan</v>
          </cell>
          <cell r="H231" t="str">
            <v>=Rp</v>
          </cell>
          <cell r="I231">
            <v>1656700</v>
          </cell>
        </row>
        <row r="468">
          <cell r="B468" t="str">
            <v>C.37</v>
          </cell>
          <cell r="C468" t="str">
            <v>1 M3 Kolom 500x500 K225</v>
          </cell>
        </row>
        <row r="469">
          <cell r="C469">
            <v>1</v>
          </cell>
          <cell r="D469" t="str">
            <v>M3</v>
          </cell>
          <cell r="E469" t="str">
            <v>Beton Readymix</v>
          </cell>
          <cell r="F469" t="str">
            <v>@Rp</v>
          </cell>
          <cell r="G469">
            <v>430000</v>
          </cell>
          <cell r="H469" t="str">
            <v>=Rp</v>
          </cell>
          <cell r="I469">
            <v>430000</v>
          </cell>
        </row>
        <row r="470">
          <cell r="C470">
            <v>31.936645518230439</v>
          </cell>
          <cell r="D470" t="str">
            <v>Kg</v>
          </cell>
          <cell r="E470" t="str">
            <v>Pembesian Polos</v>
          </cell>
          <cell r="F470" t="str">
            <v>@Rp</v>
          </cell>
          <cell r="G470">
            <v>6100</v>
          </cell>
          <cell r="H470" t="str">
            <v>=Rp</v>
          </cell>
          <cell r="I470">
            <v>194813.53766120569</v>
          </cell>
        </row>
        <row r="471">
          <cell r="C471">
            <v>178.05604682750868</v>
          </cell>
          <cell r="D471" t="str">
            <v>Kg</v>
          </cell>
          <cell r="E471" t="str">
            <v>Pembesian Ulir</v>
          </cell>
          <cell r="F471" t="str">
            <v>@Rp</v>
          </cell>
          <cell r="G471">
            <v>5850</v>
          </cell>
          <cell r="H471" t="str">
            <v>=Rp</v>
          </cell>
          <cell r="I471">
            <v>1041627.8739409258</v>
          </cell>
        </row>
        <row r="472">
          <cell r="C472">
            <v>8</v>
          </cell>
          <cell r="D472" t="str">
            <v>M2</v>
          </cell>
          <cell r="E472" t="str">
            <v>Bekisting Struktur+Scafolding</v>
          </cell>
          <cell r="F472" t="str">
            <v>@Rp</v>
          </cell>
          <cell r="G472">
            <v>44200</v>
          </cell>
          <cell r="H472" t="str">
            <v>=Rp</v>
          </cell>
          <cell r="I472">
            <v>353600</v>
          </cell>
        </row>
        <row r="473">
          <cell r="G473" t="str">
            <v>Jumlah</v>
          </cell>
          <cell r="H473" t="str">
            <v>=Rp</v>
          </cell>
          <cell r="I473">
            <v>2020041.4116021316</v>
          </cell>
        </row>
        <row r="474">
          <cell r="G474" t="str">
            <v>Dibulatkan</v>
          </cell>
          <cell r="H474" t="str">
            <v>=Rp</v>
          </cell>
          <cell r="I474">
            <v>2020100</v>
          </cell>
        </row>
        <row r="476">
          <cell r="B476" t="str">
            <v>C.38</v>
          </cell>
          <cell r="C476" t="str">
            <v>1 M3 Kolom 450x450 K225</v>
          </cell>
        </row>
        <row r="477">
          <cell r="C477">
            <v>1</v>
          </cell>
          <cell r="D477" t="str">
            <v>M3</v>
          </cell>
          <cell r="E477" t="str">
            <v>Beton Readymix</v>
          </cell>
          <cell r="F477" t="str">
            <v>@Rp</v>
          </cell>
          <cell r="G477">
            <v>430000</v>
          </cell>
          <cell r="H477" t="str">
            <v>=Rp</v>
          </cell>
          <cell r="I477">
            <v>430000</v>
          </cell>
        </row>
        <row r="478">
          <cell r="C478">
            <v>35.16547554559908</v>
          </cell>
          <cell r="D478" t="str">
            <v>Kg</v>
          </cell>
          <cell r="E478" t="str">
            <v>Pembesian Polos</v>
          </cell>
          <cell r="F478" t="str">
            <v>@Rp</v>
          </cell>
          <cell r="G478">
            <v>6100</v>
          </cell>
          <cell r="H478" t="str">
            <v>=Rp</v>
          </cell>
          <cell r="I478">
            <v>214509.40082815438</v>
          </cell>
        </row>
        <row r="479">
          <cell r="C479">
            <v>175.85782402716904</v>
          </cell>
          <cell r="D479" t="str">
            <v>Kg</v>
          </cell>
          <cell r="E479" t="str">
            <v>Pembesian Ulir</v>
          </cell>
          <cell r="F479" t="str">
            <v>@Rp</v>
          </cell>
          <cell r="G479">
            <v>5850</v>
          </cell>
          <cell r="H479" t="str">
            <v>=Rp</v>
          </cell>
          <cell r="I479">
            <v>1028768.270558939</v>
          </cell>
        </row>
        <row r="480">
          <cell r="C480">
            <v>8.8888888888888893</v>
          </cell>
          <cell r="D480" t="str">
            <v>M2</v>
          </cell>
          <cell r="E480" t="str">
            <v>Bekisting Struktur+Scafolding</v>
          </cell>
          <cell r="F480" t="str">
            <v>@Rp</v>
          </cell>
          <cell r="G480">
            <v>44200</v>
          </cell>
          <cell r="H480" t="str">
            <v>=Rp</v>
          </cell>
          <cell r="I480">
            <v>392888.88888888893</v>
          </cell>
        </row>
        <row r="481">
          <cell r="G481" t="str">
            <v>Jumlah</v>
          </cell>
          <cell r="H481" t="str">
            <v>=Rp</v>
          </cell>
          <cell r="I481">
            <v>2066166.5602759824</v>
          </cell>
        </row>
        <row r="482">
          <cell r="G482" t="str">
            <v>Dibulatkan</v>
          </cell>
          <cell r="H482" t="str">
            <v>=Rp</v>
          </cell>
          <cell r="I482">
            <v>2066200</v>
          </cell>
        </row>
      </sheetData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ff"/>
      <sheetName val="Cov"/>
      <sheetName val="Rekp"/>
      <sheetName val="Rab"/>
      <sheetName val="Mob"/>
      <sheetName val="D3"/>
      <sheetName val="ND3"/>
      <sheetName val="D4"/>
      <sheetName val="ND4"/>
      <sheetName val="D6"/>
      <sheetName val="ND6"/>
      <sheetName val="D8"/>
      <sheetName val="ND8"/>
      <sheetName val="Ag H&amp;K"/>
      <sheetName val="BOW"/>
      <sheetName val="Basic"/>
      <sheetName val="Alat"/>
      <sheetName val="Alat Utama"/>
      <sheetName val="Sched"/>
      <sheetName val="Subkon"/>
      <sheetName val="MM"/>
      <sheetName val="%"/>
      <sheetName val="Ranking %"/>
      <sheetName val="D2"/>
      <sheetName val="ND2"/>
      <sheetName val="D7"/>
      <sheetName val="ND7"/>
      <sheetName val="K-Anl"/>
      <sheetName val="D5"/>
      <sheetName val="ND5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 refreshError="1"/>
      <sheetData sheetId="13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ARGA MAT NON STD okk"/>
      <sheetName val="HRG BAHAN &amp; UPAH okk"/>
      <sheetName val="Analis Kusen okk"/>
      <sheetName val="Analisa K"/>
      <sheetName val="Analis ME okk"/>
      <sheetName val="REKAP TOTAL BLOK A &amp; BLOK B"/>
      <sheetName val="ANALISA-SNI-BLOK B"/>
      <sheetName val="REKAP_SNI_BLOK B"/>
      <sheetName val="COMPARASI"/>
      <sheetName val="REKAP TOTAL A+B+FASUM "/>
      <sheetName val="REKAP BLOK B"/>
      <sheetName val="BLOK - B1"/>
      <sheetName val="PLUMBING B1"/>
      <sheetName val="ELEKTRIKAL B1"/>
      <sheetName val="PONTEN"/>
      <sheetName val="POS JAGA"/>
      <sheetName val="KTR PENGELOLA"/>
      <sheetName val="PAGAR KEL &amp; BRC"/>
      <sheetName val="PAVING BLOK DAN ASPAL"/>
      <sheetName val="PJU"/>
      <sheetName val="SAMBUNG DAYA"/>
      <sheetName val="DRAINASE"/>
      <sheetName val="FIRE HIDRAN"/>
      <sheetName val="REKAP ME &amp; PLUMBING OK "/>
      <sheetName val="ELEKTRIKAL A+B+C"/>
      <sheetName val="MEKANIKAL LINGKUNGAN"/>
      <sheetName val="MUSHOLLA"/>
      <sheetName val="REKAP BANG. PRASARANA "/>
      <sheetName val="REKAP BLOK C"/>
      <sheetName val="BLOK -C"/>
      <sheetName val="BLOK - B 2"/>
      <sheetName val="PARKIR RODA 2  2 UNIT"/>
      <sheetName val="PARKIR RODA 2  1 UNIT"/>
      <sheetName val="SHELTER"/>
      <sheetName val="DEPO SAMPAH"/>
      <sheetName val="POWER HOUSE"/>
      <sheetName val="pengelompok"/>
      <sheetName val="rekap std M.E"/>
      <sheetName val="RKP BLOK A TDK DIPAKAI"/>
      <sheetName val="BLOK - A OKKK TDK DIPAKAI"/>
      <sheetName val="REKAP TOTAL  "/>
      <sheetName val="REKAP LANSCAPE DRAINAGE"/>
      <sheetName val="rKP PRASARANA YANG DITUNDA"/>
      <sheetName val="REKAP &amp; BAHAN UPAH ME-tdk pake"/>
      <sheetName val="RKP TOT BANG+ME(TDK DIPAKAI)"/>
      <sheetName val="HRG BAHAN _ UPAH okk"/>
      <sheetName val="A"/>
      <sheetName val="HARGA_MAT_NON_STD_okk"/>
      <sheetName val="HRG_BAHAN_&amp;_UPAH_okk"/>
      <sheetName val="Analis_Kusen_okk"/>
      <sheetName val="Analisa_K"/>
      <sheetName val="Analis_ME_okk"/>
      <sheetName val="REKAP_TOTAL_BLOK_A_&amp;_BLOK_B"/>
      <sheetName val="ANALISA-SNI-BLOK_B"/>
      <sheetName val="REKAP_SNI_BLOK_B"/>
      <sheetName val="REKAP_TOTAL_A+B+FASUM_"/>
      <sheetName val="REKAP_BLOK_B"/>
      <sheetName val="BLOK_-_B1"/>
      <sheetName val="PLUMBING_B1"/>
      <sheetName val="ELEKTRIKAL_B1"/>
      <sheetName val="POS_JAGA"/>
      <sheetName val="KTR_PENGELOLA"/>
      <sheetName val="PAGAR_KEL_&amp;_BRC"/>
      <sheetName val="PAVING_BLOK_DAN_ASPAL"/>
      <sheetName val="SAMBUNG_DAYA"/>
      <sheetName val="FIRE_HIDRAN"/>
      <sheetName val="REKAP_ME_&amp;_PLUMBING_OK_"/>
      <sheetName val="ELEKTRIKAL_A+B+C"/>
      <sheetName val="MEKANIKAL_LINGKUNGAN"/>
      <sheetName val="REKAP_BANG__PRASARANA_"/>
      <sheetName val="REKAP_BLOK_C"/>
      <sheetName val="BLOK_-C"/>
      <sheetName val="BLOK_-_B_2"/>
      <sheetName val="PARKIR_RODA_2__2_UNIT"/>
      <sheetName val="PARKIR_RODA_2__1_UNIT"/>
      <sheetName val="DEPO_SAMPAH"/>
      <sheetName val="POWER_HOUSE"/>
      <sheetName val="rekap_std_M_E"/>
      <sheetName val="RKP_BLOK_A_TDK_DIPAKAI"/>
      <sheetName val="BLOK_-_A_OKKK_TDK_DIPAKAI"/>
      <sheetName val="REKAP_TOTAL__"/>
      <sheetName val="REKAP_LANSCAPE_DRAINAGE"/>
      <sheetName val="rKP_PRASARANA_YANG_DITUNDA"/>
      <sheetName val="REKAP_&amp;_BAHAN_UPAH_ME-tdk_pake"/>
      <sheetName val="RKP_TOT_BANG+ME(TDK_DIPAKAI)"/>
      <sheetName val="HRG_BAHAN___UPAH_okk"/>
      <sheetName val="Fill this out first..."/>
      <sheetName val="Fill this out first___"/>
    </sheetNames>
    <sheetDataSet>
      <sheetData sheetId="0" refreshError="1"/>
      <sheetData sheetId="1"/>
      <sheetData sheetId="2" refreshError="1">
        <row r="17">
          <cell r="A17">
            <v>2</v>
          </cell>
          <cell r="B17" t="str">
            <v xml:space="preserve">Rangka Daun Jendela Alumunium </v>
          </cell>
          <cell r="C17" t="str">
            <v>M'</v>
          </cell>
          <cell r="D17">
            <v>124948</v>
          </cell>
          <cell r="E17" t="str">
            <v>tidak pakai</v>
          </cell>
        </row>
        <row r="18">
          <cell r="A18">
            <v>3</v>
          </cell>
          <cell r="B18" t="str">
            <v>Rangka Tiang Sirip Alumunium 1/1 Putih</v>
          </cell>
          <cell r="C18" t="str">
            <v>M'</v>
          </cell>
          <cell r="D18">
            <v>62474</v>
          </cell>
          <cell r="E18" t="str">
            <v>tidak pakai</v>
          </cell>
        </row>
        <row r="19">
          <cell r="A19">
            <v>4</v>
          </cell>
          <cell r="B19" t="str">
            <v>Pasang Shading Sirip Alumunium 0.2/10 +Rangka</v>
          </cell>
          <cell r="C19" t="str">
            <v>M2</v>
          </cell>
          <cell r="D19">
            <v>0</v>
          </cell>
          <cell r="E19" t="str">
            <v>tidak pakai</v>
          </cell>
        </row>
        <row r="20">
          <cell r="A20">
            <v>5</v>
          </cell>
          <cell r="B20" t="str">
            <v>Alumunium Tipis</v>
          </cell>
          <cell r="C20" t="str">
            <v>M2</v>
          </cell>
          <cell r="D20">
            <v>124948</v>
          </cell>
        </row>
        <row r="25">
          <cell r="A25">
            <v>6</v>
          </cell>
          <cell r="B25" t="str">
            <v>Kunci Pintu Handle stainleess (dorma)</v>
          </cell>
          <cell r="C25" t="str">
            <v>Set</v>
          </cell>
          <cell r="D25">
            <v>650000</v>
          </cell>
          <cell r="E25" t="str">
            <v>tidak pakai</v>
          </cell>
        </row>
        <row r="26">
          <cell r="A26">
            <v>7</v>
          </cell>
          <cell r="B26" t="str">
            <v>Kunci tanam Antik</v>
          </cell>
          <cell r="C26" t="str">
            <v>Set</v>
          </cell>
          <cell r="D26">
            <v>265000</v>
          </cell>
          <cell r="E26" t="str">
            <v>tidak pakai</v>
          </cell>
        </row>
        <row r="28">
          <cell r="A28">
            <v>9</v>
          </cell>
          <cell r="B28" t="str">
            <v>Kunci Silinder</v>
          </cell>
          <cell r="C28" t="str">
            <v>Set</v>
          </cell>
          <cell r="D28">
            <v>217900</v>
          </cell>
          <cell r="E28" t="str">
            <v>tidak pakai</v>
          </cell>
        </row>
        <row r="29">
          <cell r="A29">
            <v>10</v>
          </cell>
          <cell r="B29" t="str">
            <v>Kunci Selot</v>
          </cell>
          <cell r="C29" t="str">
            <v>Set</v>
          </cell>
          <cell r="D29">
            <v>48300</v>
          </cell>
          <cell r="E29" t="str">
            <v>tidak pakai</v>
          </cell>
        </row>
        <row r="30">
          <cell r="A30">
            <v>11</v>
          </cell>
          <cell r="B30" t="str">
            <v>Engsel jendela</v>
          </cell>
          <cell r="C30" t="str">
            <v>Bh</v>
          </cell>
          <cell r="D30">
            <v>16600</v>
          </cell>
          <cell r="E30" t="str">
            <v>tidak pakai</v>
          </cell>
        </row>
        <row r="33">
          <cell r="A33">
            <v>14</v>
          </cell>
          <cell r="B33" t="str">
            <v>Kait/hak angin</v>
          </cell>
          <cell r="C33" t="str">
            <v>Set</v>
          </cell>
          <cell r="D33">
            <v>27000</v>
          </cell>
          <cell r="E33" t="str">
            <v>tidak pakai</v>
          </cell>
        </row>
        <row r="34">
          <cell r="A34">
            <v>15</v>
          </cell>
          <cell r="B34" t="str">
            <v>Grendel pintu kuningan</v>
          </cell>
          <cell r="C34" t="str">
            <v>Bh</v>
          </cell>
          <cell r="D34">
            <v>125000</v>
          </cell>
          <cell r="E34" t="str">
            <v>tidak pakai</v>
          </cell>
        </row>
        <row r="35">
          <cell r="A35">
            <v>16</v>
          </cell>
          <cell r="B35" t="str">
            <v xml:space="preserve">Grendel jendela </v>
          </cell>
          <cell r="C35" t="str">
            <v>Bh</v>
          </cell>
          <cell r="D35">
            <v>8100</v>
          </cell>
          <cell r="E35" t="str">
            <v>tidak pakai</v>
          </cell>
        </row>
        <row r="36">
          <cell r="A36">
            <v>17</v>
          </cell>
          <cell r="B36" t="str">
            <v>Grendel pintu</v>
          </cell>
          <cell r="C36" t="str">
            <v>Bh</v>
          </cell>
          <cell r="D36">
            <v>14200</v>
          </cell>
          <cell r="E36" t="str">
            <v>tidak pakai</v>
          </cell>
        </row>
        <row r="37">
          <cell r="A37">
            <v>18</v>
          </cell>
          <cell r="B37" t="str">
            <v>Stripting Knip</v>
          </cell>
          <cell r="C37" t="str">
            <v>Set</v>
          </cell>
          <cell r="D37">
            <v>13700</v>
          </cell>
          <cell r="E37" t="str">
            <v>tidak pakai</v>
          </cell>
        </row>
        <row r="38">
          <cell r="A38">
            <v>19</v>
          </cell>
          <cell r="B38" t="str">
            <v>Door Closer</v>
          </cell>
          <cell r="C38" t="str">
            <v>Set</v>
          </cell>
          <cell r="D38">
            <v>260800</v>
          </cell>
          <cell r="E38" t="str">
            <v>tidak pakai</v>
          </cell>
        </row>
        <row r="39">
          <cell r="A39">
            <v>20</v>
          </cell>
          <cell r="B39" t="str">
            <v>Door Holder</v>
          </cell>
          <cell r="C39" t="str">
            <v>Set</v>
          </cell>
          <cell r="D39">
            <v>500000</v>
          </cell>
          <cell r="E39" t="str">
            <v>tidak pakai</v>
          </cell>
        </row>
        <row r="40">
          <cell r="A40">
            <v>21</v>
          </cell>
          <cell r="B40" t="str">
            <v>Door Stop</v>
          </cell>
          <cell r="C40" t="str">
            <v>Set</v>
          </cell>
          <cell r="D40">
            <v>32100</v>
          </cell>
          <cell r="E40" t="str">
            <v>tidak pakai</v>
          </cell>
        </row>
        <row r="41">
          <cell r="A41">
            <v>22</v>
          </cell>
          <cell r="B41" t="str">
            <v>Kaca bening 3 mm</v>
          </cell>
          <cell r="C41" t="str">
            <v>M2</v>
          </cell>
          <cell r="D41">
            <v>57900</v>
          </cell>
          <cell r="E41" t="str">
            <v>tidak pakai</v>
          </cell>
        </row>
        <row r="42">
          <cell r="A42">
            <v>23</v>
          </cell>
          <cell r="B42" t="str">
            <v>Kaca bening 5 mm</v>
          </cell>
          <cell r="C42" t="str">
            <v>M2</v>
          </cell>
          <cell r="D42">
            <v>66700</v>
          </cell>
          <cell r="E42" t="str">
            <v>tidak pakai</v>
          </cell>
        </row>
        <row r="44">
          <cell r="A44">
            <v>25</v>
          </cell>
          <cell r="B44" t="str">
            <v>Kaca Bening 12 mm</v>
          </cell>
          <cell r="C44" t="str">
            <v>M2</v>
          </cell>
          <cell r="D44">
            <v>403787.64062499994</v>
          </cell>
          <cell r="E44" t="str">
            <v>tidak pakai</v>
          </cell>
        </row>
        <row r="47">
          <cell r="A47">
            <v>28</v>
          </cell>
          <cell r="B47" t="str">
            <v>Besi hollow 2.5/5</v>
          </cell>
          <cell r="C47" t="str">
            <v>Kg</v>
          </cell>
          <cell r="D47">
            <v>74462.500000000058</v>
          </cell>
          <cell r="E47">
            <v>0.82</v>
          </cell>
          <cell r="F47" t="str">
            <v>Koefieann</v>
          </cell>
        </row>
        <row r="48">
          <cell r="A48">
            <v>29</v>
          </cell>
          <cell r="B48" t="str">
            <v>Besi hollow 5/5</v>
          </cell>
          <cell r="C48" t="str">
            <v>Kg</v>
          </cell>
          <cell r="D48">
            <v>74462.500000000058</v>
          </cell>
          <cell r="E48">
            <v>0</v>
          </cell>
          <cell r="F48" t="str">
            <v>Koefieann</v>
          </cell>
        </row>
        <row r="49">
          <cell r="A49">
            <v>30</v>
          </cell>
          <cell r="B49" t="str">
            <v>Besi hollow 2/2</v>
          </cell>
          <cell r="C49" t="str">
            <v>Kg</v>
          </cell>
          <cell r="D49">
            <v>74462.500000000058</v>
          </cell>
          <cell r="E49">
            <v>0.82</v>
          </cell>
          <cell r="F49" t="str">
            <v>Koefieann</v>
          </cell>
        </row>
        <row r="50">
          <cell r="A50">
            <v>31</v>
          </cell>
          <cell r="B50" t="str">
            <v>Besi hollow 2/4</v>
          </cell>
          <cell r="C50" t="str">
            <v>Kg</v>
          </cell>
          <cell r="D50">
            <v>74462.500000000058</v>
          </cell>
          <cell r="E50">
            <v>0.82</v>
          </cell>
          <cell r="F50" t="str">
            <v>Koefieann</v>
          </cell>
        </row>
        <row r="52">
          <cell r="A52">
            <v>33</v>
          </cell>
          <cell r="B52" t="str">
            <v>Glass Block</v>
          </cell>
          <cell r="C52" t="str">
            <v>Bh</v>
          </cell>
          <cell r="D52">
            <v>45000</v>
          </cell>
          <cell r="E52" t="str">
            <v>tidak pakai</v>
          </cell>
        </row>
        <row r="53">
          <cell r="A53">
            <v>34</v>
          </cell>
          <cell r="B53" t="str">
            <v>Kaca Es</v>
          </cell>
          <cell r="C53" t="str">
            <v>M2</v>
          </cell>
          <cell r="D53">
            <v>66700</v>
          </cell>
          <cell r="E53" t="str">
            <v>tidak pakai</v>
          </cell>
        </row>
        <row r="54">
          <cell r="A54">
            <v>35</v>
          </cell>
          <cell r="B54" t="str">
            <v>Krepyak Kaca Nako + Kerangka</v>
          </cell>
          <cell r="C54" t="str">
            <v>M2</v>
          </cell>
          <cell r="D54">
            <v>81300</v>
          </cell>
          <cell r="E54" t="str">
            <v>tidak pakai</v>
          </cell>
        </row>
        <row r="55">
          <cell r="A55">
            <v>36</v>
          </cell>
          <cell r="B55" t="str">
            <v>Sticker Efek Kaca Es</v>
          </cell>
          <cell r="C55" t="str">
            <v>M2</v>
          </cell>
          <cell r="D55">
            <v>150000</v>
          </cell>
          <cell r="E55" t="str">
            <v>tidak pakai</v>
          </cell>
        </row>
        <row r="56">
          <cell r="A56">
            <v>37</v>
          </cell>
          <cell r="B56" t="str">
            <v>Rel Pintu Dorong</v>
          </cell>
          <cell r="C56" t="str">
            <v>M'</v>
          </cell>
          <cell r="D56">
            <v>275000</v>
          </cell>
          <cell r="E56" t="str">
            <v>tidak pakai</v>
          </cell>
        </row>
        <row r="57">
          <cell r="A57">
            <v>38</v>
          </cell>
          <cell r="B57" t="str">
            <v>Rolling Door</v>
          </cell>
          <cell r="C57" t="str">
            <v>M2</v>
          </cell>
          <cell r="D57">
            <v>358100</v>
          </cell>
          <cell r="E57" t="str">
            <v>tidak pakai</v>
          </cell>
        </row>
        <row r="58">
          <cell r="A58">
            <v>39</v>
          </cell>
          <cell r="B58" t="str">
            <v>Roster</v>
          </cell>
          <cell r="C58" t="str">
            <v>M2</v>
          </cell>
          <cell r="D58">
            <v>133850</v>
          </cell>
          <cell r="E58" t="str">
            <v>tidak pakai</v>
          </cell>
        </row>
        <row r="59">
          <cell r="A59">
            <v>40</v>
          </cell>
          <cell r="B59" t="str">
            <v>Gipsum Board</v>
          </cell>
          <cell r="C59" t="str">
            <v>M2</v>
          </cell>
          <cell r="D59">
            <v>29000</v>
          </cell>
          <cell r="E59" t="str">
            <v>tidak pakai</v>
          </cell>
        </row>
        <row r="60">
          <cell r="A60">
            <v>41</v>
          </cell>
          <cell r="B60" t="str">
            <v>List Gipsum</v>
          </cell>
          <cell r="C60" t="str">
            <v>M'</v>
          </cell>
          <cell r="D60">
            <v>17300</v>
          </cell>
          <cell r="E60" t="str">
            <v>tidak pakai</v>
          </cell>
        </row>
        <row r="65">
          <cell r="A65">
            <v>46</v>
          </cell>
          <cell r="B65" t="str">
            <v>Cat Dinding</v>
          </cell>
          <cell r="C65" t="str">
            <v>M2</v>
          </cell>
          <cell r="D65">
            <v>9900</v>
          </cell>
          <cell r="E65" t="str">
            <v>tidak pakai</v>
          </cell>
        </row>
        <row r="66">
          <cell r="A66">
            <v>47</v>
          </cell>
          <cell r="B66" t="str">
            <v>Plesteran Camprot</v>
          </cell>
          <cell r="C66" t="str">
            <v>M2</v>
          </cell>
          <cell r="D66">
            <v>14600</v>
          </cell>
          <cell r="E66" t="str">
            <v>tidak pakai</v>
          </cell>
        </row>
        <row r="67">
          <cell r="A67">
            <v>48</v>
          </cell>
          <cell r="B67" t="str">
            <v>Rangka Metal Furring</v>
          </cell>
          <cell r="C67" t="str">
            <v>M'</v>
          </cell>
          <cell r="D67">
            <v>90000</v>
          </cell>
          <cell r="E67" t="str">
            <v>tidak pakai</v>
          </cell>
        </row>
        <row r="143">
          <cell r="A143" t="str">
            <v>No.</v>
          </cell>
          <cell r="B143" t="str">
            <v>Item Pekerjaan</v>
          </cell>
          <cell r="C143" t="str">
            <v>Satuan</v>
          </cell>
          <cell r="D143" t="str">
            <v>Harga Satuan</v>
          </cell>
          <cell r="E143" t="str">
            <v>P1</v>
          </cell>
          <cell r="G143" t="str">
            <v>P1'</v>
          </cell>
          <cell r="I143" t="str">
            <v>P2</v>
          </cell>
          <cell r="K143" t="str">
            <v>P3</v>
          </cell>
          <cell r="M143" t="str">
            <v>P4</v>
          </cell>
          <cell r="O143" t="str">
            <v>P5</v>
          </cell>
          <cell r="Q143" t="str">
            <v>P6</v>
          </cell>
          <cell r="S143" t="str">
            <v>J1</v>
          </cell>
          <cell r="U143" t="str">
            <v>J1'</v>
          </cell>
          <cell r="W143" t="str">
            <v>J2</v>
          </cell>
          <cell r="Y143" t="str">
            <v>J3</v>
          </cell>
          <cell r="AA143" t="str">
            <v>J4</v>
          </cell>
          <cell r="AC143" t="str">
            <v>J5</v>
          </cell>
          <cell r="AE143" t="str">
            <v>J6</v>
          </cell>
          <cell r="AG143" t="str">
            <v>J7</v>
          </cell>
          <cell r="AI143" t="str">
            <v>J8</v>
          </cell>
          <cell r="AK143" t="str">
            <v>J9</v>
          </cell>
          <cell r="AM143" t="str">
            <v>J10</v>
          </cell>
          <cell r="AO143" t="str">
            <v>J11</v>
          </cell>
          <cell r="AQ143" t="str">
            <v>BV1</v>
          </cell>
          <cell r="AS143" t="str">
            <v>BV 2</v>
          </cell>
          <cell r="AU143" t="str">
            <v>BV 3</v>
          </cell>
          <cell r="AW143" t="str">
            <v>Shading Lt. 1 = 3 Buah</v>
          </cell>
          <cell r="AY143" t="str">
            <v>Shading Lt. 1 = 2 Buah</v>
          </cell>
          <cell r="BA143" t="str">
            <v>Shading Lt. 1 = 2 Buah</v>
          </cell>
          <cell r="BC143" t="str">
            <v>Pintu Pagar TK</v>
          </cell>
          <cell r="BE143" t="str">
            <v>R1</v>
          </cell>
          <cell r="BG143" t="str">
            <v>R2</v>
          </cell>
          <cell r="BI143" t="str">
            <v>R3</v>
          </cell>
          <cell r="BK143" t="str">
            <v>R3'</v>
          </cell>
          <cell r="BM143" t="str">
            <v>R4</v>
          </cell>
          <cell r="BO143" t="str">
            <v>R5</v>
          </cell>
        </row>
        <row r="144">
          <cell r="D144" t="str">
            <v>Rp.</v>
          </cell>
          <cell r="E144" t="str">
            <v>Vol.</v>
          </cell>
          <cell r="F144" t="str">
            <v>Jumlah Harga</v>
          </cell>
          <cell r="G144" t="str">
            <v>Vol.</v>
          </cell>
          <cell r="H144" t="str">
            <v>Jumlah Harga</v>
          </cell>
          <cell r="I144" t="str">
            <v>Vol.</v>
          </cell>
          <cell r="J144" t="str">
            <v>Jumlah Harga</v>
          </cell>
          <cell r="K144" t="str">
            <v>Vol.</v>
          </cell>
          <cell r="L144" t="str">
            <v>Jumlah Harga</v>
          </cell>
          <cell r="M144" t="str">
            <v>Vol.</v>
          </cell>
          <cell r="N144" t="str">
            <v>Jumlah Harga</v>
          </cell>
          <cell r="O144" t="str">
            <v>Vol.</v>
          </cell>
          <cell r="P144" t="str">
            <v>Jumlah Harga</v>
          </cell>
          <cell r="Q144" t="str">
            <v>Vol.</v>
          </cell>
          <cell r="R144" t="str">
            <v>Jumlah Harga</v>
          </cell>
          <cell r="S144" t="str">
            <v>Vol.</v>
          </cell>
          <cell r="T144" t="str">
            <v>Jumlah Harga</v>
          </cell>
          <cell r="U144" t="str">
            <v>Vol.</v>
          </cell>
          <cell r="V144" t="str">
            <v>Jumlah Harga</v>
          </cell>
          <cell r="W144" t="str">
            <v>Vol.</v>
          </cell>
          <cell r="X144" t="str">
            <v>Jumlah Harga</v>
          </cell>
          <cell r="Y144" t="str">
            <v>Vol.</v>
          </cell>
          <cell r="Z144" t="str">
            <v>Jumlah Harga</v>
          </cell>
          <cell r="AA144" t="str">
            <v>Vol.</v>
          </cell>
          <cell r="AB144" t="str">
            <v>Jumlah Harga</v>
          </cell>
          <cell r="AC144" t="str">
            <v>Vol.</v>
          </cell>
          <cell r="AD144" t="str">
            <v>Jumlah Harga</v>
          </cell>
          <cell r="AE144" t="str">
            <v>Vol.</v>
          </cell>
          <cell r="AF144" t="str">
            <v>Jumlah Harga</v>
          </cell>
          <cell r="AG144" t="str">
            <v>Vol.</v>
          </cell>
          <cell r="AH144" t="str">
            <v>Jumlah Harga</v>
          </cell>
          <cell r="AI144" t="str">
            <v>Vol.</v>
          </cell>
          <cell r="AJ144" t="str">
            <v>Jumlah Harga</v>
          </cell>
          <cell r="AK144" t="str">
            <v>Vol.</v>
          </cell>
          <cell r="AL144" t="str">
            <v>Jumlah Harga</v>
          </cell>
          <cell r="AM144" t="str">
            <v>Vol.</v>
          </cell>
          <cell r="AN144" t="str">
            <v>Jumlah Harga</v>
          </cell>
          <cell r="AO144" t="str">
            <v>Vol.</v>
          </cell>
          <cell r="AP144" t="str">
            <v>Jumlah Harga</v>
          </cell>
          <cell r="AQ144" t="str">
            <v>Vol.</v>
          </cell>
          <cell r="AR144" t="str">
            <v>Jumlah Harga</v>
          </cell>
          <cell r="AS144" t="str">
            <v>Vol.</v>
          </cell>
          <cell r="AT144" t="str">
            <v>Jumlah Harga</v>
          </cell>
          <cell r="AU144" t="str">
            <v>Vol.</v>
          </cell>
          <cell r="AV144" t="str">
            <v>Jumlah Harga</v>
          </cell>
          <cell r="AW144" t="str">
            <v>Vol.</v>
          </cell>
          <cell r="AX144" t="str">
            <v>Jumlah Harga</v>
          </cell>
          <cell r="AY144" t="str">
            <v>Vol.</v>
          </cell>
          <cell r="AZ144" t="str">
            <v>Jumlah Harga</v>
          </cell>
          <cell r="BA144" t="str">
            <v>Vol.</v>
          </cell>
          <cell r="BB144" t="str">
            <v>Jumlah Harga</v>
          </cell>
          <cell r="BC144" t="str">
            <v>Vol.</v>
          </cell>
          <cell r="BD144" t="str">
            <v>Jumlah Harga</v>
          </cell>
          <cell r="BE144" t="str">
            <v>Vol.</v>
          </cell>
          <cell r="BF144" t="str">
            <v>Jumlah Harga</v>
          </cell>
          <cell r="BG144" t="str">
            <v>Vol.</v>
          </cell>
          <cell r="BH144" t="str">
            <v>Jumlah Harga</v>
          </cell>
          <cell r="BI144" t="str">
            <v>Vol.</v>
          </cell>
          <cell r="BJ144" t="str">
            <v>Jumlah Harga</v>
          </cell>
          <cell r="BK144" t="str">
            <v>Vol.</v>
          </cell>
          <cell r="BL144" t="str">
            <v>Jumlah Harga</v>
          </cell>
          <cell r="BM144" t="str">
            <v>Vol.</v>
          </cell>
          <cell r="BN144" t="str">
            <v>Jumlah Harga</v>
          </cell>
          <cell r="BO144" t="str">
            <v>Vol.</v>
          </cell>
          <cell r="BP144" t="str">
            <v>Jumlah Harga</v>
          </cell>
        </row>
        <row r="145">
          <cell r="A145" t="str">
            <v>IV.</v>
          </cell>
          <cell r="B145" t="str">
            <v>UNIT BANGUNAN TK</v>
          </cell>
          <cell r="Q145">
            <v>0</v>
          </cell>
        </row>
        <row r="146">
          <cell r="Q146">
            <v>0</v>
          </cell>
        </row>
        <row r="147">
          <cell r="A147">
            <v>1</v>
          </cell>
          <cell r="B147" t="str">
            <v>Kayu 6/12</v>
          </cell>
          <cell r="C147" t="str">
            <v>M3</v>
          </cell>
          <cell r="D147">
            <v>0</v>
          </cell>
          <cell r="E147">
            <v>0</v>
          </cell>
          <cell r="F147">
            <v>0</v>
          </cell>
          <cell r="G147">
            <v>2.0400000000000001E-2</v>
          </cell>
          <cell r="H147">
            <v>0</v>
          </cell>
          <cell r="I147">
            <v>2.2800000000000001E-2</v>
          </cell>
          <cell r="J147">
            <v>0</v>
          </cell>
          <cell r="K147">
            <v>0</v>
          </cell>
          <cell r="L147">
            <v>0</v>
          </cell>
          <cell r="M147">
            <v>3.6144000000000003E-2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X147">
            <v>0</v>
          </cell>
          <cell r="AZ147">
            <v>0</v>
          </cell>
          <cell r="BB147">
            <v>0</v>
          </cell>
          <cell r="BD147">
            <v>0</v>
          </cell>
          <cell r="BF147">
            <v>0</v>
          </cell>
          <cell r="BH147">
            <v>0</v>
          </cell>
          <cell r="BJ147">
            <v>0</v>
          </cell>
          <cell r="BL147">
            <v>0</v>
          </cell>
          <cell r="BN147">
            <v>0</v>
          </cell>
          <cell r="BP147">
            <v>0</v>
          </cell>
        </row>
        <row r="148">
          <cell r="A148">
            <v>2</v>
          </cell>
          <cell r="B148" t="str">
            <v>Kayu Slimar 3/10</v>
          </cell>
          <cell r="C148" t="str">
            <v>M3</v>
          </cell>
          <cell r="D148">
            <v>0</v>
          </cell>
          <cell r="E148">
            <v>0</v>
          </cell>
          <cell r="F148">
            <v>0</v>
          </cell>
          <cell r="G148">
            <v>4.7999999999999996E-3</v>
          </cell>
          <cell r="H148">
            <v>0</v>
          </cell>
          <cell r="I148">
            <v>4.0000000000000001E-3</v>
          </cell>
          <cell r="J148">
            <v>0</v>
          </cell>
          <cell r="K148">
            <v>0</v>
          </cell>
          <cell r="L148">
            <v>0</v>
          </cell>
          <cell r="M148">
            <v>1.4159999999999999E-2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X148">
            <v>0</v>
          </cell>
          <cell r="AZ148">
            <v>0</v>
          </cell>
          <cell r="BB148">
            <v>0</v>
          </cell>
          <cell r="BD148">
            <v>0</v>
          </cell>
          <cell r="BF148">
            <v>0</v>
          </cell>
          <cell r="BH148">
            <v>0</v>
          </cell>
          <cell r="BJ148">
            <v>0</v>
          </cell>
          <cell r="BL148">
            <v>0</v>
          </cell>
          <cell r="BN148">
            <v>0</v>
          </cell>
          <cell r="BP148">
            <v>0</v>
          </cell>
        </row>
        <row r="149">
          <cell r="A149">
            <v>3</v>
          </cell>
          <cell r="B149" t="str">
            <v>Kayu Slimar 3/15</v>
          </cell>
          <cell r="C149" t="str">
            <v>M3</v>
          </cell>
          <cell r="D149">
            <v>0</v>
          </cell>
          <cell r="E149">
            <v>0</v>
          </cell>
          <cell r="F149">
            <v>0</v>
          </cell>
          <cell r="G149">
            <v>3.2</v>
          </cell>
          <cell r="H149">
            <v>0</v>
          </cell>
          <cell r="I149">
            <v>6</v>
          </cell>
          <cell r="J149">
            <v>0</v>
          </cell>
          <cell r="K149">
            <v>0</v>
          </cell>
          <cell r="L149">
            <v>0</v>
          </cell>
          <cell r="M149">
            <v>2.6999999999999997E-3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X149">
            <v>0</v>
          </cell>
          <cell r="AZ149">
            <v>0</v>
          </cell>
          <cell r="BB149">
            <v>0</v>
          </cell>
          <cell r="BD149">
            <v>0</v>
          </cell>
          <cell r="BF149">
            <v>0</v>
          </cell>
          <cell r="BH149">
            <v>0</v>
          </cell>
          <cell r="BJ149">
            <v>0</v>
          </cell>
          <cell r="BL149">
            <v>0</v>
          </cell>
          <cell r="BN149">
            <v>0</v>
          </cell>
          <cell r="BP149">
            <v>0</v>
          </cell>
        </row>
        <row r="150">
          <cell r="A150">
            <v>4</v>
          </cell>
          <cell r="B150" t="str">
            <v>Kayu Slimar 3/20</v>
          </cell>
          <cell r="C150" t="str">
            <v>M3</v>
          </cell>
          <cell r="D150">
            <v>0</v>
          </cell>
          <cell r="E150">
            <v>0</v>
          </cell>
          <cell r="F150">
            <v>0</v>
          </cell>
          <cell r="G150">
            <v>4.68</v>
          </cell>
          <cell r="H150">
            <v>0</v>
          </cell>
          <cell r="I150">
            <v>4.7</v>
          </cell>
          <cell r="J150">
            <v>0</v>
          </cell>
          <cell r="K150">
            <v>0</v>
          </cell>
          <cell r="L150">
            <v>0</v>
          </cell>
          <cell r="M150">
            <v>3.5999999999999999E-3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1.6751999999999996</v>
          </cell>
          <cell r="AL150">
            <v>0</v>
          </cell>
          <cell r="AM150">
            <v>1.1447999999999998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X150">
            <v>0</v>
          </cell>
          <cell r="AZ150">
            <v>0</v>
          </cell>
          <cell r="BB150">
            <v>0</v>
          </cell>
          <cell r="BD150">
            <v>0</v>
          </cell>
          <cell r="BF150">
            <v>0</v>
          </cell>
          <cell r="BH150">
            <v>0</v>
          </cell>
          <cell r="BJ150">
            <v>0</v>
          </cell>
          <cell r="BL150">
            <v>0</v>
          </cell>
          <cell r="BN150">
            <v>0</v>
          </cell>
          <cell r="BP150">
            <v>0</v>
          </cell>
        </row>
        <row r="151">
          <cell r="A151">
            <v>5</v>
          </cell>
          <cell r="B151" t="str">
            <v>Kayu 2/10</v>
          </cell>
          <cell r="C151" t="str">
            <v>M3</v>
          </cell>
          <cell r="D151">
            <v>0</v>
          </cell>
          <cell r="E151">
            <v>0</v>
          </cell>
          <cell r="F151">
            <v>0</v>
          </cell>
          <cell r="G151">
            <v>5.3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5.4000000000000012E-3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29.499999999999993</v>
          </cell>
          <cell r="T151">
            <v>0</v>
          </cell>
          <cell r="U151">
            <v>29.499999999999993</v>
          </cell>
          <cell r="V151">
            <v>0</v>
          </cell>
          <cell r="W151">
            <v>3.2</v>
          </cell>
          <cell r="X151">
            <v>0</v>
          </cell>
          <cell r="Y151">
            <v>3.2</v>
          </cell>
          <cell r="Z151">
            <v>0</v>
          </cell>
          <cell r="AA151">
            <v>16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12</v>
          </cell>
          <cell r="AP151">
            <v>0</v>
          </cell>
          <cell r="AQ151">
            <v>2</v>
          </cell>
          <cell r="AR151">
            <v>0</v>
          </cell>
          <cell r="AS151">
            <v>2</v>
          </cell>
          <cell r="AT151">
            <v>0</v>
          </cell>
          <cell r="AU151">
            <v>2</v>
          </cell>
          <cell r="AV151">
            <v>0</v>
          </cell>
          <cell r="AW151">
            <v>14</v>
          </cell>
          <cell r="AX151">
            <v>0</v>
          </cell>
          <cell r="AY151">
            <v>14.04</v>
          </cell>
          <cell r="AZ151">
            <v>0</v>
          </cell>
          <cell r="BA151">
            <v>26.4</v>
          </cell>
          <cell r="BB151">
            <v>0</v>
          </cell>
          <cell r="BD151">
            <v>0</v>
          </cell>
          <cell r="BF151">
            <v>0</v>
          </cell>
          <cell r="BH151">
            <v>0</v>
          </cell>
          <cell r="BJ151">
            <v>0</v>
          </cell>
          <cell r="BL151">
            <v>0</v>
          </cell>
          <cell r="BN151">
            <v>0</v>
          </cell>
          <cell r="BP151">
            <v>0</v>
          </cell>
        </row>
        <row r="152">
          <cell r="A152">
            <v>6</v>
          </cell>
          <cell r="B152" t="str">
            <v>Panil t = 3 cm</v>
          </cell>
          <cell r="C152" t="str">
            <v>M2</v>
          </cell>
          <cell r="D152">
            <v>0</v>
          </cell>
          <cell r="E152">
            <v>0</v>
          </cell>
          <cell r="F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0.49500000000000005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12.700000000000001</v>
          </cell>
          <cell r="AD152">
            <v>0</v>
          </cell>
          <cell r="AE152">
            <v>6.66</v>
          </cell>
          <cell r="AF152">
            <v>0</v>
          </cell>
          <cell r="AG152">
            <v>5</v>
          </cell>
          <cell r="AH152">
            <v>0</v>
          </cell>
          <cell r="AI152">
            <v>5.8199999999999994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X152">
            <v>0</v>
          </cell>
          <cell r="AZ152">
            <v>0</v>
          </cell>
          <cell r="BB152">
            <v>0</v>
          </cell>
          <cell r="BD152">
            <v>0</v>
          </cell>
          <cell r="BF152">
            <v>0</v>
          </cell>
          <cell r="BH152">
            <v>0</v>
          </cell>
          <cell r="BJ152">
            <v>0</v>
          </cell>
          <cell r="BL152">
            <v>0</v>
          </cell>
          <cell r="BN152">
            <v>0</v>
          </cell>
          <cell r="BP152">
            <v>0</v>
          </cell>
        </row>
        <row r="153">
          <cell r="A153">
            <v>1</v>
          </cell>
          <cell r="B153" t="str">
            <v>Kusen Aluminium 5/10</v>
          </cell>
          <cell r="C153" t="str">
            <v>M'</v>
          </cell>
          <cell r="D153">
            <v>124948</v>
          </cell>
          <cell r="E153">
            <v>6.1999999999999993</v>
          </cell>
          <cell r="F153">
            <v>774677.59999999986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5</v>
          </cell>
          <cell r="N153">
            <v>624740</v>
          </cell>
          <cell r="O153">
            <v>27.3</v>
          </cell>
          <cell r="P153">
            <v>3411080.4</v>
          </cell>
          <cell r="Q153">
            <v>16.45</v>
          </cell>
          <cell r="R153">
            <v>2055394.5999999999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X153">
            <v>0</v>
          </cell>
          <cell r="AZ153">
            <v>0</v>
          </cell>
          <cell r="BB153">
            <v>0</v>
          </cell>
          <cell r="BD153">
            <v>0</v>
          </cell>
          <cell r="BF153">
            <v>0</v>
          </cell>
          <cell r="BH153">
            <v>0</v>
          </cell>
          <cell r="BJ153">
            <v>0</v>
          </cell>
          <cell r="BL153">
            <v>0</v>
          </cell>
          <cell r="BN153">
            <v>0</v>
          </cell>
          <cell r="BP153">
            <v>0</v>
          </cell>
        </row>
        <row r="154">
          <cell r="A154">
            <v>2</v>
          </cell>
          <cell r="B154" t="str">
            <v xml:space="preserve">Rangka Daun Jendela Alumunium </v>
          </cell>
          <cell r="C154" t="str">
            <v>M'</v>
          </cell>
          <cell r="D154">
            <v>124948</v>
          </cell>
          <cell r="E154">
            <v>0</v>
          </cell>
          <cell r="F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X154">
            <v>0</v>
          </cell>
          <cell r="AZ154">
            <v>0</v>
          </cell>
          <cell r="BB154">
            <v>0</v>
          </cell>
          <cell r="BD154">
            <v>0</v>
          </cell>
          <cell r="BF154">
            <v>0</v>
          </cell>
          <cell r="BH154">
            <v>0</v>
          </cell>
          <cell r="BJ154">
            <v>0</v>
          </cell>
          <cell r="BL154">
            <v>0</v>
          </cell>
          <cell r="BN154">
            <v>0</v>
          </cell>
          <cell r="BP154">
            <v>0</v>
          </cell>
        </row>
        <row r="155">
          <cell r="A155">
            <v>3</v>
          </cell>
          <cell r="B155" t="str">
            <v>Rangka Tiang Sirip Alumunium 1/1 Putih</v>
          </cell>
          <cell r="C155" t="str">
            <v>M'</v>
          </cell>
          <cell r="D155">
            <v>62474</v>
          </cell>
          <cell r="E155">
            <v>0</v>
          </cell>
          <cell r="F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4.9000000000000004</v>
          </cell>
          <cell r="AB155">
            <v>306122.60000000003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2.9</v>
          </cell>
          <cell r="AP155">
            <v>181174.6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1.6400000000000001</v>
          </cell>
          <cell r="AV155">
            <v>102457.36</v>
          </cell>
          <cell r="AW155">
            <v>15.75</v>
          </cell>
          <cell r="AX155">
            <v>983965.5</v>
          </cell>
          <cell r="AY155">
            <v>15.599999999999998</v>
          </cell>
          <cell r="AZ155">
            <v>974594.39999999991</v>
          </cell>
          <cell r="BA155">
            <v>31.199999999999996</v>
          </cell>
          <cell r="BB155">
            <v>1949188.7999999998</v>
          </cell>
          <cell r="BD155">
            <v>0</v>
          </cell>
          <cell r="BF155">
            <v>0</v>
          </cell>
          <cell r="BH155">
            <v>0</v>
          </cell>
          <cell r="BJ155">
            <v>0</v>
          </cell>
          <cell r="BL155">
            <v>0</v>
          </cell>
          <cell r="BN155">
            <v>0</v>
          </cell>
          <cell r="BP155">
            <v>0</v>
          </cell>
        </row>
        <row r="156">
          <cell r="A156">
            <v>4</v>
          </cell>
          <cell r="B156" t="str">
            <v>Pasang Shading Sirip Alumunium 0.2/10 +Rangka</v>
          </cell>
          <cell r="C156" t="str">
            <v>M2</v>
          </cell>
          <cell r="D156">
            <v>0</v>
          </cell>
          <cell r="E156">
            <v>0</v>
          </cell>
          <cell r="F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0.38250000000000001</v>
          </cell>
          <cell r="T156">
            <v>0</v>
          </cell>
          <cell r="U156">
            <v>0.38250000000000001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0.45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0.22500000000000001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0.15809999999999999</v>
          </cell>
          <cell r="AV156">
            <v>0</v>
          </cell>
          <cell r="AW156">
            <v>5.1450000000000005</v>
          </cell>
          <cell r="AX156">
            <v>0</v>
          </cell>
          <cell r="AY156">
            <v>5.04</v>
          </cell>
          <cell r="AZ156">
            <v>0</v>
          </cell>
          <cell r="BA156">
            <v>10.08</v>
          </cell>
          <cell r="BB156">
            <v>0</v>
          </cell>
          <cell r="BD156">
            <v>0</v>
          </cell>
          <cell r="BF156">
            <v>0</v>
          </cell>
          <cell r="BH156">
            <v>0</v>
          </cell>
          <cell r="BJ156">
            <v>0</v>
          </cell>
          <cell r="BL156">
            <v>0</v>
          </cell>
          <cell r="BN156">
            <v>0</v>
          </cell>
          <cell r="BP156">
            <v>0</v>
          </cell>
        </row>
        <row r="157">
          <cell r="A157">
            <v>5</v>
          </cell>
          <cell r="B157" t="str">
            <v>Daun Pintu Panil Kamper</v>
          </cell>
          <cell r="C157" t="str">
            <v>bh</v>
          </cell>
          <cell r="D157">
            <v>550000</v>
          </cell>
          <cell r="E157">
            <v>0</v>
          </cell>
          <cell r="F157">
            <v>0</v>
          </cell>
          <cell r="G157">
            <v>0.15839999999999999</v>
          </cell>
          <cell r="H157">
            <v>87119.999999999985</v>
          </cell>
          <cell r="I157">
            <v>9.6000000000000002E-2</v>
          </cell>
          <cell r="J157">
            <v>52800</v>
          </cell>
          <cell r="K157">
            <v>0</v>
          </cell>
          <cell r="L157">
            <v>0</v>
          </cell>
          <cell r="M157">
            <v>1.2</v>
          </cell>
          <cell r="N157">
            <v>660000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X157">
            <v>0</v>
          </cell>
          <cell r="AZ157">
            <v>0</v>
          </cell>
          <cell r="BB157">
            <v>0</v>
          </cell>
          <cell r="BD157">
            <v>0</v>
          </cell>
          <cell r="BF157">
            <v>0</v>
          </cell>
          <cell r="BH157">
            <v>0</v>
          </cell>
          <cell r="BJ157">
            <v>0</v>
          </cell>
          <cell r="BL157">
            <v>0</v>
          </cell>
          <cell r="BN157">
            <v>0</v>
          </cell>
          <cell r="BP157">
            <v>0</v>
          </cell>
        </row>
        <row r="158">
          <cell r="A158">
            <v>6</v>
          </cell>
          <cell r="B158" t="str">
            <v>Plat besi t = 2 mm</v>
          </cell>
          <cell r="C158" t="str">
            <v>Kg</v>
          </cell>
          <cell r="D158">
            <v>0</v>
          </cell>
          <cell r="E158">
            <v>0</v>
          </cell>
          <cell r="F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57.085200000000007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4.0440000000000005</v>
          </cell>
          <cell r="AL158">
            <v>0</v>
          </cell>
          <cell r="AM158">
            <v>2.6789999999999998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X158">
            <v>0</v>
          </cell>
          <cell r="AZ158">
            <v>0</v>
          </cell>
          <cell r="BB158">
            <v>0</v>
          </cell>
          <cell r="BD158">
            <v>0</v>
          </cell>
          <cell r="BF158">
            <v>0</v>
          </cell>
          <cell r="BH158">
            <v>0</v>
          </cell>
          <cell r="BJ158">
            <v>0</v>
          </cell>
          <cell r="BL158">
            <v>0</v>
          </cell>
          <cell r="BN158">
            <v>0</v>
          </cell>
          <cell r="BP158">
            <v>0</v>
          </cell>
        </row>
        <row r="159">
          <cell r="A159">
            <v>7</v>
          </cell>
          <cell r="B159" t="str">
            <v>C 40.40.2  (pesan khusus)</v>
          </cell>
          <cell r="C159" t="str">
            <v>Kg</v>
          </cell>
          <cell r="D159">
            <v>14122.3</v>
          </cell>
          <cell r="E159">
            <v>0</v>
          </cell>
          <cell r="F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42.56</v>
          </cell>
          <cell r="L159">
            <v>601045.08799999999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1.68</v>
          </cell>
          <cell r="AL159">
            <v>23725.463999999996</v>
          </cell>
          <cell r="AM159">
            <v>1.1447999999999998</v>
          </cell>
          <cell r="AN159">
            <v>16167.209039999996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X159">
            <v>0</v>
          </cell>
          <cell r="AZ159">
            <v>0</v>
          </cell>
          <cell r="BB159">
            <v>0</v>
          </cell>
          <cell r="BD159">
            <v>0</v>
          </cell>
          <cell r="BF159">
            <v>0</v>
          </cell>
          <cell r="BH159">
            <v>0</v>
          </cell>
          <cell r="BJ159">
            <v>0</v>
          </cell>
          <cell r="BL159">
            <v>0</v>
          </cell>
          <cell r="BN159">
            <v>0</v>
          </cell>
          <cell r="BP159">
            <v>0</v>
          </cell>
        </row>
        <row r="160">
          <cell r="A160">
            <v>8</v>
          </cell>
          <cell r="B160" t="str">
            <v>Handle besi dia 16 mm</v>
          </cell>
          <cell r="C160" t="str">
            <v>Set</v>
          </cell>
          <cell r="D160">
            <v>129652.5</v>
          </cell>
          <cell r="E160">
            <v>0</v>
          </cell>
          <cell r="F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1</v>
          </cell>
          <cell r="L160">
            <v>129652.5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15.8</v>
          </cell>
          <cell r="AL160">
            <v>2048509.5</v>
          </cell>
          <cell r="AM160">
            <v>12.166</v>
          </cell>
          <cell r="AN160">
            <v>1577352.3149999999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X160">
            <v>0</v>
          </cell>
          <cell r="AZ160">
            <v>0</v>
          </cell>
          <cell r="BB160">
            <v>0</v>
          </cell>
          <cell r="BD160">
            <v>0</v>
          </cell>
          <cell r="BF160">
            <v>0</v>
          </cell>
          <cell r="BH160">
            <v>0</v>
          </cell>
          <cell r="BJ160">
            <v>0</v>
          </cell>
          <cell r="BL160">
            <v>0</v>
          </cell>
          <cell r="BN160">
            <v>0</v>
          </cell>
          <cell r="BP160">
            <v>0</v>
          </cell>
        </row>
        <row r="161">
          <cell r="A161">
            <v>9</v>
          </cell>
          <cell r="B161" t="str">
            <v>Hendle pintu Stainless</v>
          </cell>
          <cell r="C161" t="str">
            <v>Set</v>
          </cell>
          <cell r="D161">
            <v>261652.5</v>
          </cell>
          <cell r="E161">
            <v>2</v>
          </cell>
          <cell r="F161">
            <v>523305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X161">
            <v>0</v>
          </cell>
          <cell r="AZ161">
            <v>0</v>
          </cell>
          <cell r="BB161">
            <v>0</v>
          </cell>
          <cell r="BC161">
            <v>2</v>
          </cell>
          <cell r="BD161">
            <v>523305</v>
          </cell>
          <cell r="BF161">
            <v>0</v>
          </cell>
          <cell r="BH161">
            <v>0</v>
          </cell>
          <cell r="BJ161">
            <v>0</v>
          </cell>
          <cell r="BL161">
            <v>0</v>
          </cell>
          <cell r="BN161">
            <v>0</v>
          </cell>
          <cell r="BP161">
            <v>0</v>
          </cell>
        </row>
        <row r="162">
          <cell r="A162">
            <v>10</v>
          </cell>
          <cell r="B162" t="str">
            <v>Kunci Pintu Handle stainleess (dorma)</v>
          </cell>
          <cell r="C162" t="str">
            <v>Set</v>
          </cell>
          <cell r="D162">
            <v>650000</v>
          </cell>
          <cell r="E162">
            <v>0</v>
          </cell>
          <cell r="F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X162">
            <v>0</v>
          </cell>
          <cell r="AZ162">
            <v>0</v>
          </cell>
          <cell r="BB162">
            <v>0</v>
          </cell>
          <cell r="BD162">
            <v>0</v>
          </cell>
          <cell r="BF162">
            <v>0</v>
          </cell>
          <cell r="BH162">
            <v>0</v>
          </cell>
          <cell r="BJ162">
            <v>0</v>
          </cell>
          <cell r="BL162">
            <v>0</v>
          </cell>
          <cell r="BN162">
            <v>0</v>
          </cell>
          <cell r="BP162">
            <v>0</v>
          </cell>
        </row>
        <row r="163">
          <cell r="A163">
            <v>11</v>
          </cell>
          <cell r="B163" t="str">
            <v>Kunci tanam Antik</v>
          </cell>
          <cell r="C163" t="str">
            <v>Set</v>
          </cell>
          <cell r="D163">
            <v>265000</v>
          </cell>
          <cell r="E163">
            <v>0</v>
          </cell>
          <cell r="F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X163">
            <v>0</v>
          </cell>
          <cell r="AZ163">
            <v>0</v>
          </cell>
          <cell r="BB163">
            <v>0</v>
          </cell>
          <cell r="BD163">
            <v>0</v>
          </cell>
          <cell r="BF163">
            <v>0</v>
          </cell>
          <cell r="BH163">
            <v>0</v>
          </cell>
          <cell r="BJ163">
            <v>0</v>
          </cell>
          <cell r="BL163">
            <v>0</v>
          </cell>
          <cell r="BN163">
            <v>0</v>
          </cell>
          <cell r="BP163">
            <v>0</v>
          </cell>
        </row>
        <row r="164">
          <cell r="A164">
            <v>12</v>
          </cell>
          <cell r="B164" t="str">
            <v>Kunci tanam biasa</v>
          </cell>
          <cell r="C164" t="str">
            <v>Set</v>
          </cell>
          <cell r="D164">
            <v>168565</v>
          </cell>
          <cell r="E164">
            <v>0</v>
          </cell>
          <cell r="F164">
            <v>0</v>
          </cell>
          <cell r="G164">
            <v>1</v>
          </cell>
          <cell r="H164">
            <v>168565</v>
          </cell>
          <cell r="I164">
            <v>0</v>
          </cell>
          <cell r="J164">
            <v>0</v>
          </cell>
          <cell r="K164">
            <v>1</v>
          </cell>
          <cell r="L164">
            <v>168565</v>
          </cell>
          <cell r="M164">
            <v>1</v>
          </cell>
          <cell r="N164">
            <v>168565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X164">
            <v>0</v>
          </cell>
          <cell r="AZ164">
            <v>0</v>
          </cell>
          <cell r="BB164">
            <v>0</v>
          </cell>
          <cell r="BC164">
            <v>2</v>
          </cell>
          <cell r="BD164">
            <v>337130</v>
          </cell>
          <cell r="BF164">
            <v>0</v>
          </cell>
          <cell r="BH164">
            <v>0</v>
          </cell>
          <cell r="BJ164">
            <v>0</v>
          </cell>
          <cell r="BL164">
            <v>0</v>
          </cell>
          <cell r="BN164">
            <v>0</v>
          </cell>
          <cell r="BP164">
            <v>0</v>
          </cell>
        </row>
        <row r="165">
          <cell r="A165">
            <v>13</v>
          </cell>
          <cell r="B165" t="str">
            <v>Kunci Silinder</v>
          </cell>
          <cell r="C165" t="str">
            <v>Set</v>
          </cell>
          <cell r="D165">
            <v>217900</v>
          </cell>
          <cell r="E165">
            <v>0</v>
          </cell>
          <cell r="F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X165">
            <v>0</v>
          </cell>
          <cell r="AZ165">
            <v>0</v>
          </cell>
          <cell r="BB165">
            <v>0</v>
          </cell>
          <cell r="BD165">
            <v>0</v>
          </cell>
          <cell r="BF165">
            <v>0</v>
          </cell>
          <cell r="BH165">
            <v>0</v>
          </cell>
          <cell r="BJ165">
            <v>0</v>
          </cell>
          <cell r="BL165">
            <v>0</v>
          </cell>
          <cell r="BN165">
            <v>0</v>
          </cell>
          <cell r="BP165">
            <v>0</v>
          </cell>
        </row>
        <row r="166">
          <cell r="A166">
            <v>14</v>
          </cell>
          <cell r="B166" t="str">
            <v>Kunci Selot</v>
          </cell>
          <cell r="C166" t="str">
            <v>Set</v>
          </cell>
          <cell r="D166">
            <v>48300</v>
          </cell>
          <cell r="E166">
            <v>0</v>
          </cell>
          <cell r="F166">
            <v>0</v>
          </cell>
          <cell r="G166">
            <v>1</v>
          </cell>
          <cell r="H166">
            <v>48300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X166">
            <v>0</v>
          </cell>
          <cell r="AZ166">
            <v>0</v>
          </cell>
          <cell r="BB166">
            <v>0</v>
          </cell>
          <cell r="BD166">
            <v>0</v>
          </cell>
          <cell r="BF166">
            <v>0</v>
          </cell>
          <cell r="BH166">
            <v>0</v>
          </cell>
          <cell r="BJ166">
            <v>0</v>
          </cell>
          <cell r="BL166">
            <v>0</v>
          </cell>
          <cell r="BN166">
            <v>0</v>
          </cell>
          <cell r="BP166">
            <v>0</v>
          </cell>
        </row>
        <row r="167">
          <cell r="A167">
            <v>15</v>
          </cell>
          <cell r="B167" t="str">
            <v>Engsel jendela</v>
          </cell>
          <cell r="C167" t="str">
            <v>Bh</v>
          </cell>
          <cell r="D167">
            <v>16600</v>
          </cell>
          <cell r="E167">
            <v>0</v>
          </cell>
          <cell r="F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X167">
            <v>0</v>
          </cell>
          <cell r="AZ167">
            <v>0</v>
          </cell>
          <cell r="BB167">
            <v>0</v>
          </cell>
          <cell r="BD167">
            <v>0</v>
          </cell>
          <cell r="BF167">
            <v>0</v>
          </cell>
          <cell r="BH167">
            <v>0</v>
          </cell>
          <cell r="BJ167">
            <v>0</v>
          </cell>
          <cell r="BL167">
            <v>0</v>
          </cell>
          <cell r="BN167">
            <v>0</v>
          </cell>
          <cell r="BP167">
            <v>0</v>
          </cell>
        </row>
        <row r="168">
          <cell r="A168">
            <v>16</v>
          </cell>
          <cell r="B168" t="str">
            <v>Engsel pintu</v>
          </cell>
          <cell r="C168" t="str">
            <v>Bh</v>
          </cell>
          <cell r="D168">
            <v>44395.75</v>
          </cell>
          <cell r="E168">
            <v>4</v>
          </cell>
          <cell r="F168">
            <v>177583</v>
          </cell>
          <cell r="G168">
            <v>4</v>
          </cell>
          <cell r="H168">
            <v>177583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3</v>
          </cell>
          <cell r="N168">
            <v>133187.25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X168">
            <v>0</v>
          </cell>
          <cell r="AZ168">
            <v>0</v>
          </cell>
          <cell r="BB168">
            <v>0</v>
          </cell>
          <cell r="BC168">
            <v>4</v>
          </cell>
          <cell r="BD168">
            <v>177583</v>
          </cell>
          <cell r="BF168">
            <v>0</v>
          </cell>
          <cell r="BH168">
            <v>0</v>
          </cell>
          <cell r="BJ168">
            <v>0</v>
          </cell>
          <cell r="BL168">
            <v>0</v>
          </cell>
          <cell r="BN168">
            <v>0</v>
          </cell>
          <cell r="BP168">
            <v>0</v>
          </cell>
        </row>
        <row r="169">
          <cell r="A169">
            <v>17</v>
          </cell>
          <cell r="B169" t="str">
            <v>Engsel Pintu dari pipa besi dia 2 cm</v>
          </cell>
          <cell r="C169" t="str">
            <v>Bh</v>
          </cell>
          <cell r="D169">
            <v>66593.625</v>
          </cell>
          <cell r="E169">
            <v>0</v>
          </cell>
          <cell r="F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2</v>
          </cell>
          <cell r="L169">
            <v>133187.25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X169">
            <v>0</v>
          </cell>
          <cell r="AZ169">
            <v>0</v>
          </cell>
          <cell r="BB169">
            <v>0</v>
          </cell>
          <cell r="BD169">
            <v>0</v>
          </cell>
          <cell r="BF169">
            <v>0</v>
          </cell>
          <cell r="BH169">
            <v>0</v>
          </cell>
          <cell r="BJ169">
            <v>0</v>
          </cell>
          <cell r="BL169">
            <v>0</v>
          </cell>
          <cell r="BN169">
            <v>0</v>
          </cell>
          <cell r="BP169">
            <v>0</v>
          </cell>
        </row>
        <row r="170">
          <cell r="A170">
            <v>18</v>
          </cell>
          <cell r="B170" t="str">
            <v>Kait/hak angin</v>
          </cell>
          <cell r="C170" t="str">
            <v>Set</v>
          </cell>
          <cell r="D170">
            <v>27000</v>
          </cell>
          <cell r="E170">
            <v>0</v>
          </cell>
          <cell r="F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X170">
            <v>0</v>
          </cell>
          <cell r="AZ170">
            <v>0</v>
          </cell>
          <cell r="BB170">
            <v>0</v>
          </cell>
          <cell r="BD170">
            <v>0</v>
          </cell>
          <cell r="BF170">
            <v>0</v>
          </cell>
          <cell r="BH170">
            <v>0</v>
          </cell>
          <cell r="BJ170">
            <v>0</v>
          </cell>
          <cell r="BL170">
            <v>0</v>
          </cell>
          <cell r="BN170">
            <v>0</v>
          </cell>
          <cell r="BP170">
            <v>0</v>
          </cell>
        </row>
        <row r="171">
          <cell r="A171">
            <v>19</v>
          </cell>
          <cell r="B171" t="str">
            <v>Grendel pintu kuningan</v>
          </cell>
          <cell r="C171" t="str">
            <v>Bh</v>
          </cell>
          <cell r="D171">
            <v>125000</v>
          </cell>
          <cell r="E171">
            <v>0</v>
          </cell>
          <cell r="F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X171">
            <v>0</v>
          </cell>
          <cell r="AZ171">
            <v>0</v>
          </cell>
          <cell r="BB171">
            <v>0</v>
          </cell>
          <cell r="BD171">
            <v>0</v>
          </cell>
          <cell r="BF171">
            <v>0</v>
          </cell>
          <cell r="BH171">
            <v>0</v>
          </cell>
          <cell r="BJ171">
            <v>0</v>
          </cell>
          <cell r="BL171">
            <v>0</v>
          </cell>
          <cell r="BN171">
            <v>0</v>
          </cell>
          <cell r="BP171">
            <v>0</v>
          </cell>
        </row>
        <row r="172">
          <cell r="A172">
            <v>20</v>
          </cell>
          <cell r="B172" t="str">
            <v xml:space="preserve">Grendel jendela </v>
          </cell>
          <cell r="C172" t="str">
            <v>Bh</v>
          </cell>
          <cell r="D172">
            <v>8100</v>
          </cell>
          <cell r="E172">
            <v>0</v>
          </cell>
          <cell r="F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X172">
            <v>0</v>
          </cell>
          <cell r="AZ172">
            <v>0</v>
          </cell>
          <cell r="BB172">
            <v>0</v>
          </cell>
          <cell r="BD172">
            <v>0</v>
          </cell>
          <cell r="BF172">
            <v>0</v>
          </cell>
          <cell r="BH172">
            <v>0</v>
          </cell>
          <cell r="BJ172">
            <v>0</v>
          </cell>
          <cell r="BL172">
            <v>0</v>
          </cell>
          <cell r="BN172">
            <v>0</v>
          </cell>
          <cell r="BP172">
            <v>0</v>
          </cell>
        </row>
        <row r="173">
          <cell r="A173">
            <v>21</v>
          </cell>
          <cell r="B173" t="str">
            <v>Grendel pintu</v>
          </cell>
          <cell r="C173" t="str">
            <v>Bh</v>
          </cell>
          <cell r="D173">
            <v>14200</v>
          </cell>
          <cell r="E173">
            <v>0</v>
          </cell>
          <cell r="F173">
            <v>0</v>
          </cell>
          <cell r="G173">
            <v>2</v>
          </cell>
          <cell r="H173">
            <v>28400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X173">
            <v>0</v>
          </cell>
          <cell r="AZ173">
            <v>0</v>
          </cell>
          <cell r="BB173">
            <v>0</v>
          </cell>
          <cell r="BC173">
            <v>1</v>
          </cell>
          <cell r="BD173">
            <v>14200</v>
          </cell>
          <cell r="BF173">
            <v>0</v>
          </cell>
          <cell r="BH173">
            <v>0</v>
          </cell>
          <cell r="BJ173">
            <v>0</v>
          </cell>
          <cell r="BL173">
            <v>0</v>
          </cell>
          <cell r="BN173">
            <v>0</v>
          </cell>
          <cell r="BP173">
            <v>0</v>
          </cell>
        </row>
        <row r="174">
          <cell r="A174">
            <v>22</v>
          </cell>
          <cell r="B174" t="str">
            <v>Stripting Knip</v>
          </cell>
          <cell r="C174" t="str">
            <v>Set</v>
          </cell>
          <cell r="D174">
            <v>13700</v>
          </cell>
          <cell r="E174">
            <v>0</v>
          </cell>
          <cell r="F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X174">
            <v>0</v>
          </cell>
          <cell r="AZ174">
            <v>0</v>
          </cell>
          <cell r="BB174">
            <v>0</v>
          </cell>
          <cell r="BD174">
            <v>0</v>
          </cell>
          <cell r="BF174">
            <v>0</v>
          </cell>
          <cell r="BH174">
            <v>0</v>
          </cell>
          <cell r="BJ174">
            <v>0</v>
          </cell>
          <cell r="BL174">
            <v>0</v>
          </cell>
          <cell r="BN174">
            <v>0</v>
          </cell>
          <cell r="BP174">
            <v>0</v>
          </cell>
        </row>
        <row r="175">
          <cell r="A175">
            <v>23</v>
          </cell>
          <cell r="B175" t="str">
            <v>Door Closer</v>
          </cell>
          <cell r="C175" t="str">
            <v>Set</v>
          </cell>
          <cell r="D175">
            <v>260800</v>
          </cell>
          <cell r="E175">
            <v>0</v>
          </cell>
          <cell r="F175">
            <v>0</v>
          </cell>
          <cell r="G175">
            <v>2</v>
          </cell>
          <cell r="H175">
            <v>521600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X175">
            <v>0</v>
          </cell>
          <cell r="AZ175">
            <v>0</v>
          </cell>
          <cell r="BB175">
            <v>0</v>
          </cell>
          <cell r="BD175">
            <v>0</v>
          </cell>
          <cell r="BF175">
            <v>0</v>
          </cell>
          <cell r="BH175">
            <v>0</v>
          </cell>
          <cell r="BJ175">
            <v>0</v>
          </cell>
          <cell r="BL175">
            <v>0</v>
          </cell>
          <cell r="BN175">
            <v>0</v>
          </cell>
          <cell r="BP175">
            <v>0</v>
          </cell>
        </row>
        <row r="176">
          <cell r="A176">
            <v>24</v>
          </cell>
          <cell r="B176" t="str">
            <v>Door Holder</v>
          </cell>
          <cell r="C176" t="str">
            <v>Set</v>
          </cell>
          <cell r="D176">
            <v>500000</v>
          </cell>
          <cell r="E176">
            <v>0</v>
          </cell>
          <cell r="F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X176">
            <v>0</v>
          </cell>
          <cell r="AZ176">
            <v>0</v>
          </cell>
          <cell r="BB176">
            <v>0</v>
          </cell>
          <cell r="BD176">
            <v>0</v>
          </cell>
          <cell r="BF176">
            <v>0</v>
          </cell>
          <cell r="BH176">
            <v>0</v>
          </cell>
          <cell r="BJ176">
            <v>0</v>
          </cell>
          <cell r="BL176">
            <v>0</v>
          </cell>
          <cell r="BN176">
            <v>0</v>
          </cell>
          <cell r="BP176">
            <v>0</v>
          </cell>
        </row>
        <row r="177">
          <cell r="A177">
            <v>25</v>
          </cell>
          <cell r="B177" t="str">
            <v>Door Stop</v>
          </cell>
          <cell r="C177" t="str">
            <v>Set</v>
          </cell>
          <cell r="D177">
            <v>32100</v>
          </cell>
          <cell r="E177">
            <v>0</v>
          </cell>
          <cell r="F177">
            <v>0</v>
          </cell>
          <cell r="G177">
            <v>0.10319999999999999</v>
          </cell>
          <cell r="H177">
            <v>3312.7199999999993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X177">
            <v>0</v>
          </cell>
          <cell r="AZ177">
            <v>0</v>
          </cell>
          <cell r="BB177">
            <v>0</v>
          </cell>
          <cell r="BD177">
            <v>0</v>
          </cell>
          <cell r="BF177">
            <v>0</v>
          </cell>
          <cell r="BH177">
            <v>0</v>
          </cell>
          <cell r="BJ177">
            <v>0</v>
          </cell>
          <cell r="BL177">
            <v>0</v>
          </cell>
          <cell r="BN177">
            <v>0</v>
          </cell>
          <cell r="BP177">
            <v>0</v>
          </cell>
        </row>
        <row r="178">
          <cell r="A178">
            <v>26</v>
          </cell>
          <cell r="B178" t="str">
            <v>Kaca bening 5 mm</v>
          </cell>
          <cell r="C178" t="str">
            <v>M2</v>
          </cell>
          <cell r="D178">
            <v>66700</v>
          </cell>
          <cell r="E178">
            <v>0</v>
          </cell>
          <cell r="F178">
            <v>0</v>
          </cell>
          <cell r="H178">
            <v>0</v>
          </cell>
          <cell r="I178">
            <v>0.10319999999999999</v>
          </cell>
          <cell r="J178">
            <v>6883.4399999999987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0.15809999999999999</v>
          </cell>
          <cell r="AR178">
            <v>10545.269999999999</v>
          </cell>
          <cell r="AS178">
            <v>0.15809999999999999</v>
          </cell>
          <cell r="AT178">
            <v>10545.269999999999</v>
          </cell>
          <cell r="AU178">
            <v>0</v>
          </cell>
          <cell r="AV178">
            <v>0</v>
          </cell>
          <cell r="AX178">
            <v>0</v>
          </cell>
          <cell r="AZ178">
            <v>0</v>
          </cell>
          <cell r="BB178">
            <v>0</v>
          </cell>
          <cell r="BD178">
            <v>0</v>
          </cell>
          <cell r="BF178">
            <v>0</v>
          </cell>
          <cell r="BH178">
            <v>0</v>
          </cell>
          <cell r="BJ178">
            <v>0</v>
          </cell>
          <cell r="BL178">
            <v>0</v>
          </cell>
          <cell r="BN178">
            <v>0</v>
          </cell>
          <cell r="BP178">
            <v>0</v>
          </cell>
        </row>
        <row r="179">
          <cell r="A179">
            <v>27</v>
          </cell>
          <cell r="B179" t="str">
            <v>Kaca bening 10 mm</v>
          </cell>
          <cell r="C179" t="str">
            <v>M2</v>
          </cell>
          <cell r="D179">
            <v>280895.75</v>
          </cell>
          <cell r="E179">
            <v>0</v>
          </cell>
          <cell r="F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23.1525</v>
          </cell>
          <cell r="P179">
            <v>6503438.8518749997</v>
          </cell>
          <cell r="Q179">
            <v>11.025</v>
          </cell>
          <cell r="R179">
            <v>3096875.6437500003</v>
          </cell>
          <cell r="S179">
            <v>6.6389999999999993</v>
          </cell>
          <cell r="T179">
            <v>1864866.8842499999</v>
          </cell>
          <cell r="U179">
            <v>6.6389999999999993</v>
          </cell>
          <cell r="V179">
            <v>1864866.8842499999</v>
          </cell>
          <cell r="W179">
            <v>0.34410000000000002</v>
          </cell>
          <cell r="X179">
            <v>96656.227575000012</v>
          </cell>
          <cell r="Y179">
            <v>0.34410000000000002</v>
          </cell>
          <cell r="Z179">
            <v>96656.227575000012</v>
          </cell>
          <cell r="AA179">
            <v>2.8280000000000003</v>
          </cell>
          <cell r="AB179">
            <v>794373.1810000001</v>
          </cell>
          <cell r="AC179">
            <v>2.8280000000000003</v>
          </cell>
          <cell r="AD179">
            <v>794373.1810000001</v>
          </cell>
          <cell r="AE179">
            <v>2.8839999999999999</v>
          </cell>
          <cell r="AF179">
            <v>810103.34299999999</v>
          </cell>
          <cell r="AG179">
            <v>1.26</v>
          </cell>
          <cell r="AH179">
            <v>353928.64500000002</v>
          </cell>
          <cell r="AI179">
            <v>1.57605</v>
          </cell>
          <cell r="AJ179">
            <v>442705.74678749999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1.375</v>
          </cell>
          <cell r="AP179">
            <v>386231.65625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X179">
            <v>0</v>
          </cell>
          <cell r="AZ179">
            <v>0</v>
          </cell>
          <cell r="BB179">
            <v>0</v>
          </cell>
          <cell r="BD179">
            <v>0</v>
          </cell>
          <cell r="BF179">
            <v>0</v>
          </cell>
          <cell r="BH179">
            <v>0</v>
          </cell>
          <cell r="BJ179">
            <v>0</v>
          </cell>
          <cell r="BL179">
            <v>0</v>
          </cell>
          <cell r="BN179">
            <v>0</v>
          </cell>
          <cell r="BP179">
            <v>0</v>
          </cell>
        </row>
        <row r="180">
          <cell r="A180">
            <v>28</v>
          </cell>
          <cell r="B180" t="str">
            <v>Kaca Bening 12 mm</v>
          </cell>
          <cell r="C180" t="str">
            <v>M2</v>
          </cell>
          <cell r="D180">
            <v>403787.64062499994</v>
          </cell>
          <cell r="E180">
            <v>0</v>
          </cell>
          <cell r="F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X180">
            <v>0</v>
          </cell>
          <cell r="AZ180">
            <v>0</v>
          </cell>
          <cell r="BB180">
            <v>0</v>
          </cell>
          <cell r="BD180">
            <v>0</v>
          </cell>
          <cell r="BF180">
            <v>0</v>
          </cell>
          <cell r="BH180">
            <v>0</v>
          </cell>
          <cell r="BJ180">
            <v>0</v>
          </cell>
          <cell r="BL180">
            <v>0</v>
          </cell>
          <cell r="BN180">
            <v>0</v>
          </cell>
          <cell r="BP180">
            <v>0</v>
          </cell>
        </row>
        <row r="181">
          <cell r="A181">
            <v>29</v>
          </cell>
          <cell r="B181" t="str">
            <v>Besi hollow 4/4</v>
          </cell>
          <cell r="C181" t="str">
            <v>M'</v>
          </cell>
          <cell r="D181">
            <v>48625.000000000051</v>
          </cell>
          <cell r="E181">
            <v>0</v>
          </cell>
          <cell r="F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5.09</v>
          </cell>
          <cell r="L181">
            <v>247501.25000000026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X181">
            <v>0</v>
          </cell>
          <cell r="AZ181">
            <v>0</v>
          </cell>
          <cell r="BB181">
            <v>0</v>
          </cell>
          <cell r="BC181">
            <v>0</v>
          </cell>
          <cell r="BD181">
            <v>0</v>
          </cell>
          <cell r="BF181">
            <v>0</v>
          </cell>
          <cell r="BH181">
            <v>0</v>
          </cell>
          <cell r="BJ181">
            <v>0</v>
          </cell>
          <cell r="BL181">
            <v>0</v>
          </cell>
          <cell r="BN181">
            <v>0</v>
          </cell>
          <cell r="BP181">
            <v>0</v>
          </cell>
        </row>
        <row r="182">
          <cell r="A182">
            <v>30</v>
          </cell>
          <cell r="B182" t="str">
            <v>Besi hollow 6/6</v>
          </cell>
          <cell r="C182" t="str">
            <v>M'</v>
          </cell>
          <cell r="D182">
            <v>74462.500000000058</v>
          </cell>
          <cell r="E182">
            <v>0</v>
          </cell>
          <cell r="F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5.09</v>
          </cell>
          <cell r="L182">
            <v>379014.12500000029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X182">
            <v>0</v>
          </cell>
          <cell r="AZ182">
            <v>0</v>
          </cell>
          <cell r="BB182">
            <v>0</v>
          </cell>
          <cell r="BD182">
            <v>0</v>
          </cell>
          <cell r="BF182">
            <v>0</v>
          </cell>
          <cell r="BH182">
            <v>0</v>
          </cell>
          <cell r="BJ182">
            <v>0</v>
          </cell>
          <cell r="BL182">
            <v>0</v>
          </cell>
          <cell r="BN182">
            <v>0</v>
          </cell>
          <cell r="BP182">
            <v>0</v>
          </cell>
        </row>
        <row r="183">
          <cell r="A183">
            <v>31</v>
          </cell>
          <cell r="B183" t="str">
            <v>Besi hollow 2.5/5</v>
          </cell>
          <cell r="C183" t="str">
            <v>Kg</v>
          </cell>
          <cell r="D183">
            <v>74462.500000000058</v>
          </cell>
          <cell r="E183">
            <v>0</v>
          </cell>
          <cell r="F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X183">
            <v>0</v>
          </cell>
          <cell r="AZ183">
            <v>0</v>
          </cell>
          <cell r="BB183">
            <v>0</v>
          </cell>
          <cell r="BD183">
            <v>0</v>
          </cell>
          <cell r="BF183">
            <v>0</v>
          </cell>
          <cell r="BH183">
            <v>0</v>
          </cell>
          <cell r="BJ183">
            <v>0</v>
          </cell>
          <cell r="BL183">
            <v>0</v>
          </cell>
          <cell r="BN183">
            <v>0</v>
          </cell>
          <cell r="BP183">
            <v>0</v>
          </cell>
        </row>
        <row r="184">
          <cell r="A184">
            <v>32</v>
          </cell>
          <cell r="B184" t="str">
            <v>Besi hollow 5/5</v>
          </cell>
          <cell r="C184" t="str">
            <v>Kg</v>
          </cell>
          <cell r="D184">
            <v>74462.500000000058</v>
          </cell>
          <cell r="E184">
            <v>0</v>
          </cell>
          <cell r="F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X184">
            <v>0</v>
          </cell>
          <cell r="AZ184">
            <v>0</v>
          </cell>
          <cell r="BB184">
            <v>0</v>
          </cell>
          <cell r="BD184">
            <v>0</v>
          </cell>
          <cell r="BF184">
            <v>0</v>
          </cell>
          <cell r="BH184">
            <v>0</v>
          </cell>
          <cell r="BJ184">
            <v>0</v>
          </cell>
          <cell r="BL184">
            <v>0</v>
          </cell>
          <cell r="BN184">
            <v>0</v>
          </cell>
          <cell r="BP184">
            <v>0</v>
          </cell>
        </row>
        <row r="185">
          <cell r="A185">
            <v>33</v>
          </cell>
          <cell r="B185" t="str">
            <v>Besi hollow 2/2</v>
          </cell>
          <cell r="C185" t="str">
            <v>Kg</v>
          </cell>
          <cell r="D185">
            <v>74462.500000000058</v>
          </cell>
          <cell r="E185">
            <v>0</v>
          </cell>
          <cell r="F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X185">
            <v>0</v>
          </cell>
          <cell r="AZ185">
            <v>0</v>
          </cell>
          <cell r="BB185">
            <v>0</v>
          </cell>
          <cell r="BD185">
            <v>0</v>
          </cell>
          <cell r="BF185">
            <v>0</v>
          </cell>
          <cell r="BH185">
            <v>0</v>
          </cell>
          <cell r="BJ185">
            <v>0</v>
          </cell>
          <cell r="BL185">
            <v>0</v>
          </cell>
          <cell r="BN185">
            <v>0</v>
          </cell>
          <cell r="BP185">
            <v>0</v>
          </cell>
        </row>
        <row r="186">
          <cell r="A186">
            <v>34</v>
          </cell>
          <cell r="B186" t="str">
            <v>Besi hollow 2/4</v>
          </cell>
          <cell r="C186" t="str">
            <v>Kg</v>
          </cell>
          <cell r="D186">
            <v>74462.500000000058</v>
          </cell>
          <cell r="E186">
            <v>0</v>
          </cell>
          <cell r="F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X186">
            <v>0</v>
          </cell>
          <cell r="AZ186">
            <v>0</v>
          </cell>
          <cell r="BB186">
            <v>0</v>
          </cell>
          <cell r="BC186">
            <v>6.1991999999999994</v>
          </cell>
          <cell r="BD186">
            <v>461607.93000000034</v>
          </cell>
          <cell r="BF186">
            <v>0</v>
          </cell>
          <cell r="BH186">
            <v>0</v>
          </cell>
          <cell r="BJ186">
            <v>0</v>
          </cell>
          <cell r="BL186">
            <v>0</v>
          </cell>
          <cell r="BN186">
            <v>0</v>
          </cell>
          <cell r="BP186">
            <v>0</v>
          </cell>
        </row>
        <row r="187">
          <cell r="A187">
            <v>35</v>
          </cell>
          <cell r="B187" t="str">
            <v>Kaca Tempered 12 mm</v>
          </cell>
          <cell r="C187" t="str">
            <v>M2</v>
          </cell>
          <cell r="D187">
            <v>528395.75</v>
          </cell>
          <cell r="E187">
            <v>4.3049999999999997</v>
          </cell>
          <cell r="F187">
            <v>2274743.7037499999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X187">
            <v>0</v>
          </cell>
          <cell r="AZ187">
            <v>0</v>
          </cell>
          <cell r="BB187">
            <v>0</v>
          </cell>
          <cell r="BD187">
            <v>0</v>
          </cell>
          <cell r="BF187">
            <v>0</v>
          </cell>
          <cell r="BH187">
            <v>0</v>
          </cell>
          <cell r="BJ187">
            <v>0</v>
          </cell>
          <cell r="BL187">
            <v>0</v>
          </cell>
          <cell r="BN187">
            <v>0</v>
          </cell>
          <cell r="BP187">
            <v>0</v>
          </cell>
        </row>
        <row r="188">
          <cell r="A188">
            <v>36</v>
          </cell>
          <cell r="B188" t="str">
            <v>Glass Block</v>
          </cell>
          <cell r="C188" t="str">
            <v>Bh</v>
          </cell>
          <cell r="D188">
            <v>45000</v>
          </cell>
          <cell r="E188">
            <v>0</v>
          </cell>
          <cell r="F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X188">
            <v>0</v>
          </cell>
          <cell r="AZ188">
            <v>0</v>
          </cell>
          <cell r="BB188">
            <v>0</v>
          </cell>
          <cell r="BD188">
            <v>0</v>
          </cell>
          <cell r="BF188">
            <v>0</v>
          </cell>
          <cell r="BH188">
            <v>0</v>
          </cell>
          <cell r="BJ188">
            <v>0</v>
          </cell>
          <cell r="BL188">
            <v>0</v>
          </cell>
          <cell r="BN188">
            <v>0</v>
          </cell>
          <cell r="BP188">
            <v>0</v>
          </cell>
        </row>
        <row r="189">
          <cell r="A189">
            <v>37</v>
          </cell>
          <cell r="B189" t="str">
            <v>Kaca Es</v>
          </cell>
          <cell r="C189" t="str">
            <v>M2</v>
          </cell>
          <cell r="D189">
            <v>66700</v>
          </cell>
          <cell r="E189">
            <v>0</v>
          </cell>
          <cell r="F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X189">
            <v>0</v>
          </cell>
          <cell r="AZ189">
            <v>0</v>
          </cell>
          <cell r="BB189">
            <v>0</v>
          </cell>
          <cell r="BD189">
            <v>0</v>
          </cell>
          <cell r="BF189">
            <v>0</v>
          </cell>
          <cell r="BH189">
            <v>0</v>
          </cell>
          <cell r="BJ189">
            <v>0</v>
          </cell>
          <cell r="BL189">
            <v>0</v>
          </cell>
          <cell r="BN189">
            <v>0</v>
          </cell>
          <cell r="BP189">
            <v>0</v>
          </cell>
        </row>
        <row r="190">
          <cell r="A190">
            <v>38</v>
          </cell>
          <cell r="B190" t="str">
            <v>Krepyak Kaca Nako + Kerangka</v>
          </cell>
          <cell r="C190" t="str">
            <v>M2</v>
          </cell>
          <cell r="D190">
            <v>81300</v>
          </cell>
          <cell r="E190">
            <v>0</v>
          </cell>
          <cell r="F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X190">
            <v>0</v>
          </cell>
          <cell r="AZ190">
            <v>0</v>
          </cell>
          <cell r="BB190">
            <v>0</v>
          </cell>
          <cell r="BD190">
            <v>0</v>
          </cell>
          <cell r="BF190">
            <v>0</v>
          </cell>
          <cell r="BH190">
            <v>0</v>
          </cell>
          <cell r="BJ190">
            <v>0</v>
          </cell>
          <cell r="BL190">
            <v>0</v>
          </cell>
          <cell r="BN190">
            <v>0</v>
          </cell>
          <cell r="BP190">
            <v>0</v>
          </cell>
        </row>
        <row r="191">
          <cell r="A191">
            <v>39</v>
          </cell>
          <cell r="B191" t="str">
            <v>Sticker Efek Kaca Es</v>
          </cell>
          <cell r="C191" t="str">
            <v>M2</v>
          </cell>
          <cell r="D191">
            <v>150000</v>
          </cell>
          <cell r="E191">
            <v>0</v>
          </cell>
          <cell r="F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4.1899999999999995</v>
          </cell>
          <cell r="T191">
            <v>628499.99999999988</v>
          </cell>
          <cell r="U191">
            <v>3.9323999999999999</v>
          </cell>
          <cell r="V191">
            <v>589860</v>
          </cell>
          <cell r="W191">
            <v>0</v>
          </cell>
          <cell r="X191">
            <v>0</v>
          </cell>
          <cell r="Y191">
            <v>0.16500000000000001</v>
          </cell>
          <cell r="Z191">
            <v>24750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0.31619999999999998</v>
          </cell>
          <cell r="AT191">
            <v>47430</v>
          </cell>
          <cell r="AU191">
            <v>0</v>
          </cell>
          <cell r="AV191">
            <v>0</v>
          </cell>
          <cell r="AX191">
            <v>0</v>
          </cell>
          <cell r="AZ191">
            <v>0</v>
          </cell>
          <cell r="BB191">
            <v>0</v>
          </cell>
          <cell r="BD191">
            <v>0</v>
          </cell>
          <cell r="BF191">
            <v>0</v>
          </cell>
          <cell r="BH191">
            <v>0</v>
          </cell>
          <cell r="BJ191">
            <v>0</v>
          </cell>
          <cell r="BL191">
            <v>0</v>
          </cell>
          <cell r="BN191">
            <v>0</v>
          </cell>
          <cell r="BP191">
            <v>0</v>
          </cell>
        </row>
        <row r="192">
          <cell r="A192">
            <v>40</v>
          </cell>
          <cell r="B192" t="str">
            <v>Rel Pintu Dorong</v>
          </cell>
          <cell r="C192" t="str">
            <v>M'</v>
          </cell>
          <cell r="D192">
            <v>275000</v>
          </cell>
          <cell r="E192">
            <v>0</v>
          </cell>
          <cell r="F192">
            <v>0</v>
          </cell>
          <cell r="H192">
            <v>0</v>
          </cell>
          <cell r="I192">
            <v>8.8000000000000007</v>
          </cell>
          <cell r="J192">
            <v>2420000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X192">
            <v>0</v>
          </cell>
          <cell r="AZ192">
            <v>0</v>
          </cell>
          <cell r="BB192">
            <v>0</v>
          </cell>
          <cell r="BD192">
            <v>0</v>
          </cell>
          <cell r="BF192">
            <v>0</v>
          </cell>
          <cell r="BH192">
            <v>0</v>
          </cell>
          <cell r="BJ192">
            <v>0</v>
          </cell>
          <cell r="BL192">
            <v>0</v>
          </cell>
          <cell r="BN192">
            <v>0</v>
          </cell>
          <cell r="BP192">
            <v>0</v>
          </cell>
        </row>
        <row r="193">
          <cell r="A193">
            <v>41</v>
          </cell>
          <cell r="B193" t="str">
            <v>Rolling Door</v>
          </cell>
          <cell r="C193" t="str">
            <v>M2</v>
          </cell>
          <cell r="D193">
            <v>358100</v>
          </cell>
          <cell r="E193">
            <v>0</v>
          </cell>
          <cell r="F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X193">
            <v>0</v>
          </cell>
          <cell r="AZ193">
            <v>0</v>
          </cell>
          <cell r="BB193">
            <v>0</v>
          </cell>
          <cell r="BD193">
            <v>0</v>
          </cell>
          <cell r="BF193">
            <v>0</v>
          </cell>
          <cell r="BH193">
            <v>0</v>
          </cell>
          <cell r="BJ193">
            <v>0</v>
          </cell>
          <cell r="BL193">
            <v>0</v>
          </cell>
          <cell r="BN193">
            <v>0</v>
          </cell>
          <cell r="BP193">
            <v>0</v>
          </cell>
        </row>
        <row r="194">
          <cell r="A194">
            <v>42</v>
          </cell>
          <cell r="B194" t="str">
            <v>Roster</v>
          </cell>
          <cell r="C194" t="str">
            <v>M2</v>
          </cell>
          <cell r="D194">
            <v>133850</v>
          </cell>
          <cell r="E194">
            <v>0</v>
          </cell>
          <cell r="F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X194">
            <v>0</v>
          </cell>
          <cell r="AZ194">
            <v>0</v>
          </cell>
          <cell r="BB194">
            <v>0</v>
          </cell>
          <cell r="BD194">
            <v>0</v>
          </cell>
          <cell r="BE194">
            <v>3.9600000000000004</v>
          </cell>
          <cell r="BF194">
            <v>530046</v>
          </cell>
          <cell r="BG194">
            <v>7.2700000000000014</v>
          </cell>
          <cell r="BH194">
            <v>973089.50000000023</v>
          </cell>
          <cell r="BI194">
            <v>0.64000000000000012</v>
          </cell>
          <cell r="BJ194">
            <v>85664.000000000015</v>
          </cell>
          <cell r="BK194">
            <v>0.64000000000000012</v>
          </cell>
          <cell r="BL194">
            <v>85664.000000000015</v>
          </cell>
          <cell r="BM194">
            <v>0.32000000000000006</v>
          </cell>
          <cell r="BN194">
            <v>42832.000000000007</v>
          </cell>
          <cell r="BO194">
            <v>0.72000000000000008</v>
          </cell>
          <cell r="BP194">
            <v>96372.000000000015</v>
          </cell>
        </row>
        <row r="195">
          <cell r="A195">
            <v>43</v>
          </cell>
          <cell r="B195" t="str">
            <v>Gipsum Board</v>
          </cell>
          <cell r="C195" t="str">
            <v>M2</v>
          </cell>
          <cell r="D195">
            <v>29000</v>
          </cell>
          <cell r="E195">
            <v>0</v>
          </cell>
          <cell r="F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X195">
            <v>0</v>
          </cell>
          <cell r="AZ195">
            <v>0</v>
          </cell>
          <cell r="BB195">
            <v>0</v>
          </cell>
          <cell r="BD195">
            <v>0</v>
          </cell>
          <cell r="BF195">
            <v>0</v>
          </cell>
          <cell r="BH195">
            <v>0</v>
          </cell>
          <cell r="BJ195">
            <v>0</v>
          </cell>
          <cell r="BL195">
            <v>0</v>
          </cell>
          <cell r="BN195">
            <v>0</v>
          </cell>
          <cell r="BP195">
            <v>0</v>
          </cell>
        </row>
        <row r="196">
          <cell r="A196">
            <v>44</v>
          </cell>
          <cell r="B196" t="str">
            <v>List Gipsum</v>
          </cell>
          <cell r="C196" t="str">
            <v>M'</v>
          </cell>
          <cell r="D196">
            <v>17300</v>
          </cell>
          <cell r="E196">
            <v>0</v>
          </cell>
          <cell r="F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X196">
            <v>0</v>
          </cell>
          <cell r="AZ196">
            <v>0</v>
          </cell>
          <cell r="BB196">
            <v>0</v>
          </cell>
          <cell r="BD196">
            <v>0</v>
          </cell>
          <cell r="BF196">
            <v>0</v>
          </cell>
          <cell r="BH196">
            <v>0</v>
          </cell>
          <cell r="BJ196">
            <v>0</v>
          </cell>
          <cell r="BL196">
            <v>0</v>
          </cell>
          <cell r="BN196">
            <v>0</v>
          </cell>
          <cell r="BP196">
            <v>0</v>
          </cell>
        </row>
        <row r="197">
          <cell r="A197">
            <v>45</v>
          </cell>
          <cell r="B197" t="str">
            <v>Sealent</v>
          </cell>
          <cell r="C197" t="str">
            <v>M'</v>
          </cell>
          <cell r="D197">
            <v>8400</v>
          </cell>
          <cell r="E197">
            <v>0</v>
          </cell>
          <cell r="F197">
            <v>0</v>
          </cell>
          <cell r="G197">
            <v>4.88</v>
          </cell>
          <cell r="H197">
            <v>40992</v>
          </cell>
          <cell r="I197">
            <v>4.88</v>
          </cell>
          <cell r="J197">
            <v>40992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40.319999999999993</v>
          </cell>
          <cell r="P197">
            <v>338687.99999999994</v>
          </cell>
          <cell r="Q197">
            <v>19.600000000000001</v>
          </cell>
          <cell r="R197">
            <v>164640</v>
          </cell>
          <cell r="S197">
            <v>58.63</v>
          </cell>
          <cell r="T197">
            <v>492492</v>
          </cell>
          <cell r="U197">
            <v>58.63</v>
          </cell>
          <cell r="V197">
            <v>492492</v>
          </cell>
          <cell r="W197">
            <v>5.6800000000000006</v>
          </cell>
          <cell r="X197">
            <v>47712.000000000007</v>
          </cell>
          <cell r="Y197">
            <v>5.6800000000000006</v>
          </cell>
          <cell r="Z197">
            <v>47712.000000000007</v>
          </cell>
          <cell r="AA197">
            <v>31</v>
          </cell>
          <cell r="AB197">
            <v>260400</v>
          </cell>
          <cell r="AC197">
            <v>31.400000000000002</v>
          </cell>
          <cell r="AD197">
            <v>263760</v>
          </cell>
          <cell r="AE197">
            <v>19.439999999999998</v>
          </cell>
          <cell r="AF197">
            <v>163295.99999999997</v>
          </cell>
          <cell r="AG197">
            <v>4.5999999999999996</v>
          </cell>
          <cell r="AH197">
            <v>38640</v>
          </cell>
          <cell r="AI197">
            <v>10.76</v>
          </cell>
          <cell r="AJ197">
            <v>90384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3.2800000000000002</v>
          </cell>
          <cell r="AR197">
            <v>27552.000000000004</v>
          </cell>
          <cell r="AS197">
            <v>3.2800000000000002</v>
          </cell>
          <cell r="AT197">
            <v>27552.000000000004</v>
          </cell>
          <cell r="AU197">
            <v>0</v>
          </cell>
          <cell r="AV197">
            <v>0</v>
          </cell>
          <cell r="AX197">
            <v>0</v>
          </cell>
          <cell r="AZ197">
            <v>0</v>
          </cell>
          <cell r="BB197">
            <v>0</v>
          </cell>
          <cell r="BD197">
            <v>0</v>
          </cell>
          <cell r="BF197">
            <v>0</v>
          </cell>
          <cell r="BH197">
            <v>0</v>
          </cell>
          <cell r="BJ197">
            <v>0</v>
          </cell>
          <cell r="BL197">
            <v>0</v>
          </cell>
          <cell r="BN197">
            <v>0</v>
          </cell>
          <cell r="BP197">
            <v>0</v>
          </cell>
        </row>
        <row r="198">
          <cell r="A198">
            <v>46</v>
          </cell>
          <cell r="B198" t="str">
            <v>Benangan Kusen</v>
          </cell>
          <cell r="C198" t="str">
            <v>M'</v>
          </cell>
          <cell r="D198">
            <v>4296.0074999999997</v>
          </cell>
          <cell r="E198">
            <v>6.1999999999999993</v>
          </cell>
          <cell r="F198">
            <v>26635.246499999994</v>
          </cell>
          <cell r="G198">
            <v>10.6</v>
          </cell>
          <cell r="H198">
            <v>45537.679499999998</v>
          </cell>
          <cell r="I198">
            <v>0</v>
          </cell>
          <cell r="J198">
            <v>0</v>
          </cell>
          <cell r="K198">
            <v>5.5990000000000002</v>
          </cell>
          <cell r="L198">
            <v>24053.345992499999</v>
          </cell>
          <cell r="M198">
            <v>5.7839999999999998</v>
          </cell>
          <cell r="N198">
            <v>24848.107379999998</v>
          </cell>
          <cell r="O198">
            <v>23.320000000000004</v>
          </cell>
          <cell r="P198">
            <v>100182.89490000001</v>
          </cell>
          <cell r="Q198">
            <v>13.5</v>
          </cell>
          <cell r="R198">
            <v>57996.101249999992</v>
          </cell>
          <cell r="S198">
            <v>21.6</v>
          </cell>
          <cell r="T198">
            <v>92793.762000000002</v>
          </cell>
          <cell r="U198">
            <v>21.6</v>
          </cell>
          <cell r="V198">
            <v>92793.762000000002</v>
          </cell>
          <cell r="W198">
            <v>6.4</v>
          </cell>
          <cell r="X198">
            <v>27494.448</v>
          </cell>
          <cell r="Y198">
            <v>6.4</v>
          </cell>
          <cell r="Z198">
            <v>27494.448</v>
          </cell>
          <cell r="AA198">
            <v>18.8</v>
          </cell>
          <cell r="AB198">
            <v>80764.940999999992</v>
          </cell>
          <cell r="AC198">
            <v>16.600000000000001</v>
          </cell>
          <cell r="AD198">
            <v>71313.724499999997</v>
          </cell>
          <cell r="AE198">
            <v>10.120000000000001</v>
          </cell>
          <cell r="AF198">
            <v>43475.5959</v>
          </cell>
          <cell r="AG198">
            <v>10</v>
          </cell>
          <cell r="AH198">
            <v>42960.074999999997</v>
          </cell>
          <cell r="AI198">
            <v>11.639999999999999</v>
          </cell>
          <cell r="AJ198">
            <v>50005.527299999994</v>
          </cell>
          <cell r="AK198">
            <v>20</v>
          </cell>
          <cell r="AL198">
            <v>85920.15</v>
          </cell>
          <cell r="AM198">
            <v>15.4</v>
          </cell>
          <cell r="AN198">
            <v>66158.515499999994</v>
          </cell>
          <cell r="AO198">
            <v>16.8</v>
          </cell>
          <cell r="AP198">
            <v>72172.925999999992</v>
          </cell>
          <cell r="AQ198">
            <v>4</v>
          </cell>
          <cell r="AR198">
            <v>17184.03</v>
          </cell>
          <cell r="AS198">
            <v>4</v>
          </cell>
          <cell r="AT198">
            <v>17184.03</v>
          </cell>
          <cell r="AU198">
            <v>4</v>
          </cell>
          <cell r="AV198">
            <v>17184.03</v>
          </cell>
          <cell r="AW198">
            <v>22.8</v>
          </cell>
          <cell r="AX198">
            <v>97948.97099999999</v>
          </cell>
          <cell r="AY198">
            <v>22.9</v>
          </cell>
          <cell r="AZ198">
            <v>98378.571749999988</v>
          </cell>
          <cell r="BA198">
            <v>39.200000000000003</v>
          </cell>
          <cell r="BB198">
            <v>168403.49400000001</v>
          </cell>
          <cell r="BD198">
            <v>0</v>
          </cell>
          <cell r="BE198">
            <v>69.599999999999994</v>
          </cell>
          <cell r="BF198">
            <v>299002.12199999997</v>
          </cell>
          <cell r="BG198">
            <v>117.6</v>
          </cell>
          <cell r="BH198">
            <v>505210.48199999996</v>
          </cell>
          <cell r="BI198">
            <v>8</v>
          </cell>
          <cell r="BJ198">
            <v>34368.06</v>
          </cell>
          <cell r="BK198">
            <v>8</v>
          </cell>
          <cell r="BL198">
            <v>34368.06</v>
          </cell>
          <cell r="BM198">
            <v>4.8000000000000007</v>
          </cell>
          <cell r="BN198">
            <v>20620.836000000003</v>
          </cell>
          <cell r="BO198">
            <v>15.200000000000001</v>
          </cell>
          <cell r="BP198">
            <v>65299.313999999998</v>
          </cell>
        </row>
        <row r="199">
          <cell r="A199">
            <v>47</v>
          </cell>
          <cell r="B199" t="str">
            <v xml:space="preserve">Cat Kayu </v>
          </cell>
          <cell r="C199" t="str">
            <v>M2</v>
          </cell>
          <cell r="D199">
            <v>19370.5</v>
          </cell>
          <cell r="E199">
            <v>0</v>
          </cell>
          <cell r="F199">
            <v>0</v>
          </cell>
          <cell r="G199">
            <v>4.68</v>
          </cell>
          <cell r="H199">
            <v>90653.939999999988</v>
          </cell>
          <cell r="I199">
            <v>4.7</v>
          </cell>
          <cell r="J199">
            <v>91041.35</v>
          </cell>
          <cell r="K199">
            <v>0</v>
          </cell>
          <cell r="L199">
            <v>0</v>
          </cell>
          <cell r="M199">
            <v>4.0991999999999997</v>
          </cell>
          <cell r="N199">
            <v>79403.553599999999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3.3503999999999992</v>
          </cell>
          <cell r="AL199">
            <v>64898.923199999983</v>
          </cell>
          <cell r="AM199">
            <v>2.2895999999999996</v>
          </cell>
          <cell r="AN199">
            <v>44350.696799999991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X199">
            <v>0</v>
          </cell>
          <cell r="AZ199">
            <v>0</v>
          </cell>
          <cell r="BB199">
            <v>0</v>
          </cell>
          <cell r="BD199">
            <v>0</v>
          </cell>
          <cell r="BF199">
            <v>0</v>
          </cell>
          <cell r="BH199">
            <v>0</v>
          </cell>
          <cell r="BJ199">
            <v>0</v>
          </cell>
          <cell r="BL199">
            <v>0</v>
          </cell>
          <cell r="BN199">
            <v>0</v>
          </cell>
          <cell r="BP199">
            <v>0</v>
          </cell>
        </row>
        <row r="200">
          <cell r="A200">
            <v>48</v>
          </cell>
          <cell r="B200" t="str">
            <v>Cat Besi</v>
          </cell>
          <cell r="C200" t="str">
            <v>M2</v>
          </cell>
          <cell r="D200">
            <v>13698</v>
          </cell>
          <cell r="E200">
            <v>0</v>
          </cell>
          <cell r="F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5.6445590696960588</v>
          </cell>
          <cell r="L200">
            <v>77319.170136696615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0.12169439999999999</v>
          </cell>
          <cell r="AL200">
            <v>1666.9698911999999</v>
          </cell>
          <cell r="AM200">
            <v>0.15644160000000001</v>
          </cell>
          <cell r="AN200">
            <v>2142.9370368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X200">
            <v>0</v>
          </cell>
          <cell r="AZ200">
            <v>0</v>
          </cell>
          <cell r="BB200">
            <v>0</v>
          </cell>
          <cell r="BC200">
            <v>0.7439039999999999</v>
          </cell>
          <cell r="BD200">
            <v>10189.996991999998</v>
          </cell>
          <cell r="BF200">
            <v>0</v>
          </cell>
          <cell r="BH200">
            <v>0</v>
          </cell>
          <cell r="BJ200">
            <v>0</v>
          </cell>
          <cell r="BL200">
            <v>0</v>
          </cell>
          <cell r="BN200">
            <v>0</v>
          </cell>
          <cell r="BP200">
            <v>0</v>
          </cell>
        </row>
        <row r="201">
          <cell r="A201">
            <v>49</v>
          </cell>
          <cell r="B201" t="str">
            <v>Cat Dinding</v>
          </cell>
          <cell r="C201" t="str">
            <v>M2</v>
          </cell>
          <cell r="D201">
            <v>9900</v>
          </cell>
          <cell r="E201">
            <v>0</v>
          </cell>
          <cell r="F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X201">
            <v>0</v>
          </cell>
          <cell r="AZ201">
            <v>0</v>
          </cell>
          <cell r="BB201">
            <v>0</v>
          </cell>
          <cell r="BD201">
            <v>0</v>
          </cell>
          <cell r="BE201">
            <v>7.9200000000000008</v>
          </cell>
          <cell r="BF201">
            <v>78408.000000000015</v>
          </cell>
          <cell r="BG201">
            <v>14.540000000000003</v>
          </cell>
          <cell r="BH201">
            <v>143946.00000000003</v>
          </cell>
          <cell r="BI201">
            <v>1.2800000000000002</v>
          </cell>
          <cell r="BJ201">
            <v>12672.000000000002</v>
          </cell>
          <cell r="BK201">
            <v>1.2800000000000002</v>
          </cell>
          <cell r="BL201">
            <v>12672.000000000002</v>
          </cell>
          <cell r="BM201">
            <v>0.64000000000000012</v>
          </cell>
          <cell r="BN201">
            <v>6336.0000000000009</v>
          </cell>
          <cell r="BO201">
            <v>1.4400000000000002</v>
          </cell>
          <cell r="BP201">
            <v>14256.000000000002</v>
          </cell>
        </row>
        <row r="202">
          <cell r="A202">
            <v>50</v>
          </cell>
          <cell r="B202" t="str">
            <v>Plesteran Camprot</v>
          </cell>
          <cell r="C202" t="str">
            <v>M2</v>
          </cell>
          <cell r="D202">
            <v>14600</v>
          </cell>
          <cell r="E202">
            <v>0</v>
          </cell>
          <cell r="F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M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X202">
            <v>0</v>
          </cell>
          <cell r="AZ202">
            <v>0</v>
          </cell>
          <cell r="BB202">
            <v>0</v>
          </cell>
          <cell r="BD202">
            <v>0</v>
          </cell>
          <cell r="BF202">
            <v>0</v>
          </cell>
          <cell r="BH202">
            <v>0</v>
          </cell>
          <cell r="BJ202">
            <v>0</v>
          </cell>
          <cell r="BL202">
            <v>0</v>
          </cell>
          <cell r="BN202">
            <v>0</v>
          </cell>
          <cell r="BP202">
            <v>0</v>
          </cell>
        </row>
        <row r="203">
          <cell r="A203">
            <v>51</v>
          </cell>
          <cell r="B203" t="str">
            <v>Rangka Metal Furring</v>
          </cell>
          <cell r="C203" t="str">
            <v>M'</v>
          </cell>
          <cell r="D203">
            <v>90000</v>
          </cell>
          <cell r="BD203">
            <v>0</v>
          </cell>
          <cell r="BF203">
            <v>0</v>
          </cell>
          <cell r="BH203">
            <v>0</v>
          </cell>
          <cell r="BJ203">
            <v>0</v>
          </cell>
          <cell r="BL203">
            <v>0</v>
          </cell>
          <cell r="BN203">
            <v>0</v>
          </cell>
          <cell r="BP203">
            <v>0</v>
          </cell>
        </row>
        <row r="204">
          <cell r="A204">
            <v>0</v>
          </cell>
        </row>
        <row r="205">
          <cell r="B205" t="str">
            <v>Jumlah Harga</v>
          </cell>
          <cell r="F205">
            <v>3776944.5502499999</v>
          </cell>
          <cell r="H205">
            <v>1212064.3395</v>
          </cell>
          <cell r="J205">
            <v>2611716.79</v>
          </cell>
          <cell r="L205">
            <v>1760337.7291291971</v>
          </cell>
          <cell r="N205">
            <v>1690743.9109799999</v>
          </cell>
          <cell r="P205">
            <v>10353390.146775</v>
          </cell>
          <cell r="R205">
            <v>5374906.3450000007</v>
          </cell>
          <cell r="T205">
            <v>3078652.6462499998</v>
          </cell>
          <cell r="V205">
            <v>3040012.6462500002</v>
          </cell>
          <cell r="X205">
            <v>171862.67557500003</v>
          </cell>
          <cell r="Z205">
            <v>196612.67557500003</v>
          </cell>
          <cell r="AB205">
            <v>1441660.7220000001</v>
          </cell>
          <cell r="AD205">
            <v>1129446.9055000001</v>
          </cell>
          <cell r="AF205">
            <v>1016874.9389</v>
          </cell>
          <cell r="AH205">
            <v>435528.72000000003</v>
          </cell>
          <cell r="AJ205">
            <v>583095.27408749994</v>
          </cell>
          <cell r="AL205">
            <v>2224721.0070912</v>
          </cell>
          <cell r="AN205">
            <v>1706171.6733768</v>
          </cell>
          <cell r="AP205">
            <v>639579.18224999995</v>
          </cell>
          <cell r="AR205">
            <v>55281.3</v>
          </cell>
          <cell r="AT205">
            <v>102711.3</v>
          </cell>
          <cell r="AV205">
            <v>119641.39</v>
          </cell>
          <cell r="AX205">
            <v>1081914.4709999999</v>
          </cell>
          <cell r="AZ205">
            <v>1072972.9717499998</v>
          </cell>
          <cell r="BB205">
            <v>2117592.2939999998</v>
          </cell>
          <cell r="BD205">
            <v>1524015.9269920003</v>
          </cell>
          <cell r="BF205">
            <v>907456.12199999997</v>
          </cell>
          <cell r="BH205">
            <v>1622245.9820000003</v>
          </cell>
          <cell r="BJ205">
            <v>132704.06000000003</v>
          </cell>
          <cell r="BL205">
            <v>132704.06000000003</v>
          </cell>
          <cell r="BN205">
            <v>69788.83600000001</v>
          </cell>
          <cell r="BP205">
            <v>175927.31400000001</v>
          </cell>
        </row>
        <row r="206">
          <cell r="F206">
            <v>6424805.5502499994</v>
          </cell>
          <cell r="J206">
            <v>4349487.5559539944</v>
          </cell>
          <cell r="L206">
            <v>2566512.0490891971</v>
          </cell>
          <cell r="N206">
            <v>1690743.9109799999</v>
          </cell>
          <cell r="P206">
            <v>10353390.146775</v>
          </cell>
          <cell r="R206">
            <v>5374906.3450000007</v>
          </cell>
          <cell r="T206">
            <v>3126445.2562500001</v>
          </cell>
          <cell r="V206">
            <v>3087805.2562500001</v>
          </cell>
          <cell r="X206">
            <v>171862.67557500003</v>
          </cell>
          <cell r="Z206">
            <v>196612.67557500003</v>
          </cell>
          <cell r="AB206">
            <v>1497887.3220000002</v>
          </cell>
          <cell r="AD206">
            <v>1129446.9055000001</v>
          </cell>
          <cell r="AH206" t="str">
            <v>J7 TK = J9 SD</v>
          </cell>
          <cell r="AJ206" t="str">
            <v>J8 TK = J10 SD</v>
          </cell>
        </row>
        <row r="207">
          <cell r="J207">
            <v>-1737770.7659539944</v>
          </cell>
          <cell r="L207">
            <v>-806174.31995999999</v>
          </cell>
          <cell r="N207">
            <v>0</v>
          </cell>
          <cell r="P207">
            <v>0</v>
          </cell>
          <cell r="R207">
            <v>0</v>
          </cell>
        </row>
        <row r="209">
          <cell r="A209" t="str">
            <v>No.</v>
          </cell>
          <cell r="B209" t="str">
            <v>Item Pekerjaan</v>
          </cell>
          <cell r="C209" t="str">
            <v>Satuan</v>
          </cell>
          <cell r="D209" t="str">
            <v>Harga Satuan</v>
          </cell>
          <cell r="E209" t="str">
            <v>P1</v>
          </cell>
          <cell r="G209" t="str">
            <v>P2</v>
          </cell>
          <cell r="I209" t="str">
            <v>P3</v>
          </cell>
          <cell r="K209" t="str">
            <v>P4</v>
          </cell>
          <cell r="M209" t="str">
            <v>P5</v>
          </cell>
          <cell r="O209" t="str">
            <v>P6</v>
          </cell>
          <cell r="Q209" t="str">
            <v>P7</v>
          </cell>
          <cell r="S209" t="str">
            <v>P8</v>
          </cell>
          <cell r="U209" t="str">
            <v>P9</v>
          </cell>
          <cell r="W209" t="str">
            <v>J1</v>
          </cell>
          <cell r="Y209" t="str">
            <v>J1'</v>
          </cell>
          <cell r="AA209" t="str">
            <v>J2</v>
          </cell>
          <cell r="AC209" t="str">
            <v>J2'</v>
          </cell>
          <cell r="AE209" t="str">
            <v>J3</v>
          </cell>
          <cell r="AG209" t="str">
            <v>J4</v>
          </cell>
          <cell r="AI209" t="str">
            <v>J5</v>
          </cell>
          <cell r="AK209" t="str">
            <v>J6</v>
          </cell>
          <cell r="AM209" t="str">
            <v>J7</v>
          </cell>
          <cell r="AO209" t="str">
            <v>J8</v>
          </cell>
          <cell r="AQ209" t="str">
            <v>BV1</v>
          </cell>
          <cell r="AS209" t="str">
            <v>M1</v>
          </cell>
          <cell r="AU209" t="str">
            <v>M2</v>
          </cell>
          <cell r="AW209" t="str">
            <v>M3</v>
          </cell>
          <cell r="AY209" t="str">
            <v>R1</v>
          </cell>
          <cell r="BA209" t="str">
            <v>R1'</v>
          </cell>
          <cell r="BC209" t="str">
            <v>R2</v>
          </cell>
          <cell r="BE209" t="str">
            <v>R2'</v>
          </cell>
          <cell r="BG209" t="str">
            <v>R3</v>
          </cell>
          <cell r="BI209" t="str">
            <v>R4</v>
          </cell>
          <cell r="BK209" t="str">
            <v>R5</v>
          </cell>
          <cell r="BM209" t="str">
            <v>R6</v>
          </cell>
          <cell r="BO209" t="str">
            <v>R7</v>
          </cell>
          <cell r="BQ209" t="str">
            <v>R8</v>
          </cell>
          <cell r="BS209" t="str">
            <v>R9</v>
          </cell>
          <cell r="BU209" t="str">
            <v>R10</v>
          </cell>
          <cell r="BW209" t="str">
            <v>R10'</v>
          </cell>
          <cell r="BY209" t="str">
            <v>R11</v>
          </cell>
          <cell r="CA209" t="str">
            <v>R11'</v>
          </cell>
          <cell r="CC209" t="str">
            <v>R12</v>
          </cell>
          <cell r="CE209" t="str">
            <v>R13</v>
          </cell>
          <cell r="CG209" t="str">
            <v>R14</v>
          </cell>
          <cell r="CI209" t="str">
            <v>R15</v>
          </cell>
          <cell r="CK209" t="str">
            <v>R16</v>
          </cell>
          <cell r="CM209" t="str">
            <v>R17</v>
          </cell>
          <cell r="CO209" t="str">
            <v>R18</v>
          </cell>
        </row>
        <row r="210">
          <cell r="D210" t="str">
            <v>Rp.</v>
          </cell>
          <cell r="E210" t="str">
            <v>Vol.</v>
          </cell>
          <cell r="F210" t="str">
            <v>Jumlah Harga</v>
          </cell>
          <cell r="G210" t="str">
            <v>Vol.</v>
          </cell>
          <cell r="H210" t="str">
            <v>Jumlah Harga</v>
          </cell>
          <cell r="I210" t="str">
            <v>Vol.</v>
          </cell>
          <cell r="J210" t="str">
            <v>Jumlah Harga</v>
          </cell>
          <cell r="K210" t="str">
            <v>Vol.</v>
          </cell>
          <cell r="L210" t="str">
            <v>Jumlah Harga</v>
          </cell>
          <cell r="M210" t="str">
            <v>Vol.</v>
          </cell>
          <cell r="N210" t="str">
            <v>Jumlah Harga</v>
          </cell>
          <cell r="O210" t="str">
            <v>Vol.</v>
          </cell>
          <cell r="P210" t="str">
            <v>Jumlah Harga</v>
          </cell>
          <cell r="Q210" t="str">
            <v>Vol.</v>
          </cell>
          <cell r="R210" t="str">
            <v>Jumlah Harga</v>
          </cell>
          <cell r="S210" t="str">
            <v>Vol.</v>
          </cell>
          <cell r="T210" t="str">
            <v>Jumlah Harga</v>
          </cell>
          <cell r="U210" t="str">
            <v>Vol.</v>
          </cell>
          <cell r="V210" t="str">
            <v>Jumlah Harga</v>
          </cell>
          <cell r="W210" t="str">
            <v>Vol.</v>
          </cell>
          <cell r="X210" t="str">
            <v>Jumlah Harga</v>
          </cell>
          <cell r="Y210" t="str">
            <v>Vol.</v>
          </cell>
          <cell r="Z210" t="str">
            <v>Jumlah Harga</v>
          </cell>
          <cell r="AA210" t="str">
            <v>Vol.</v>
          </cell>
          <cell r="AB210" t="str">
            <v>Jumlah Harga</v>
          </cell>
          <cell r="AC210" t="str">
            <v>Vol.</v>
          </cell>
          <cell r="AD210" t="str">
            <v>Jumlah Harga</v>
          </cell>
          <cell r="AE210" t="str">
            <v>Vol.</v>
          </cell>
          <cell r="AF210" t="str">
            <v>Jumlah Harga</v>
          </cell>
          <cell r="AG210" t="str">
            <v>Vol.</v>
          </cell>
          <cell r="AH210" t="str">
            <v>Jumlah Harga</v>
          </cell>
          <cell r="AI210" t="str">
            <v>Vol.</v>
          </cell>
          <cell r="AJ210" t="str">
            <v>Jumlah Harga</v>
          </cell>
          <cell r="AK210" t="str">
            <v>Vol.</v>
          </cell>
          <cell r="AL210" t="str">
            <v>Jumlah Harga</v>
          </cell>
          <cell r="AM210" t="str">
            <v>Vol.</v>
          </cell>
          <cell r="AN210" t="str">
            <v>Jumlah Harga</v>
          </cell>
          <cell r="AO210" t="str">
            <v>Vol.</v>
          </cell>
          <cell r="AP210" t="str">
            <v>Jumlah Harga</v>
          </cell>
          <cell r="AQ210" t="str">
            <v>Vol.</v>
          </cell>
          <cell r="AR210" t="str">
            <v>Jumlah Harga</v>
          </cell>
          <cell r="AS210" t="str">
            <v>Vol.</v>
          </cell>
          <cell r="AT210" t="str">
            <v>Jumlah Harga</v>
          </cell>
          <cell r="AU210" t="str">
            <v>Vol.</v>
          </cell>
          <cell r="AV210" t="str">
            <v>Jumlah Harga</v>
          </cell>
          <cell r="AW210" t="str">
            <v>Vol.</v>
          </cell>
          <cell r="AX210" t="str">
            <v>Jumlah Harga</v>
          </cell>
          <cell r="AY210" t="str">
            <v>Vol.</v>
          </cell>
          <cell r="AZ210" t="str">
            <v>Jumlah Harga</v>
          </cell>
          <cell r="BA210" t="str">
            <v>Vol.</v>
          </cell>
          <cell r="BB210" t="str">
            <v>Jumlah Harga</v>
          </cell>
          <cell r="BC210" t="str">
            <v>Vol.</v>
          </cell>
          <cell r="BD210" t="str">
            <v>Jumlah Harga</v>
          </cell>
          <cell r="BE210" t="str">
            <v>Vol.</v>
          </cell>
          <cell r="BF210" t="str">
            <v>Jumlah Harga</v>
          </cell>
          <cell r="BG210" t="str">
            <v>Vol.</v>
          </cell>
          <cell r="BH210" t="str">
            <v>Jumlah Harga</v>
          </cell>
          <cell r="BI210" t="str">
            <v>Vol.</v>
          </cell>
          <cell r="BJ210" t="str">
            <v>Jumlah Harga</v>
          </cell>
          <cell r="BK210" t="str">
            <v>Vol.</v>
          </cell>
          <cell r="BL210" t="str">
            <v>Jumlah Harga</v>
          </cell>
          <cell r="BM210" t="str">
            <v>Vol.</v>
          </cell>
          <cell r="BN210" t="str">
            <v>Jumlah Harga</v>
          </cell>
          <cell r="BO210" t="str">
            <v>Vol.</v>
          </cell>
          <cell r="BP210" t="str">
            <v>Jumlah Harga</v>
          </cell>
          <cell r="BQ210" t="str">
            <v>Vol.</v>
          </cell>
          <cell r="BR210" t="str">
            <v>Jumlah Harga</v>
          </cell>
          <cell r="BS210" t="str">
            <v>Vol.</v>
          </cell>
          <cell r="BT210" t="str">
            <v>Jumlah Harga</v>
          </cell>
          <cell r="BU210" t="str">
            <v>Vol.</v>
          </cell>
          <cell r="BV210" t="str">
            <v>Jumlah Harga</v>
          </cell>
          <cell r="BW210" t="str">
            <v>Vol.</v>
          </cell>
          <cell r="BX210" t="str">
            <v>Jumlah Harga</v>
          </cell>
          <cell r="BY210" t="str">
            <v>Vol.</v>
          </cell>
          <cell r="BZ210" t="str">
            <v>Jumlah Harga</v>
          </cell>
          <cell r="CA210" t="str">
            <v>Vol.</v>
          </cell>
          <cell r="CB210" t="str">
            <v>Jumlah Harga</v>
          </cell>
          <cell r="CC210" t="str">
            <v>Vol.</v>
          </cell>
          <cell r="CD210" t="str">
            <v>Jumlah Harga</v>
          </cell>
          <cell r="CE210" t="str">
            <v>Vol.</v>
          </cell>
          <cell r="CF210" t="str">
            <v>Jumlah Harga</v>
          </cell>
          <cell r="CG210" t="str">
            <v>Vol.</v>
          </cell>
          <cell r="CH210" t="str">
            <v>Jumlah Harga</v>
          </cell>
          <cell r="CI210" t="str">
            <v>Vol.</v>
          </cell>
          <cell r="CJ210" t="str">
            <v>Jumlah Harga</v>
          </cell>
          <cell r="CK210" t="str">
            <v>Vol.</v>
          </cell>
          <cell r="CL210" t="str">
            <v>Jumlah Harga</v>
          </cell>
          <cell r="CM210" t="str">
            <v>Vol.</v>
          </cell>
          <cell r="CN210" t="str">
            <v>Jumlah Harga</v>
          </cell>
          <cell r="CO210" t="str">
            <v>Vol.</v>
          </cell>
          <cell r="CP210" t="str">
            <v>Jumlah Harga</v>
          </cell>
        </row>
        <row r="211">
          <cell r="A211" t="str">
            <v>I.</v>
          </cell>
          <cell r="B211" t="str">
            <v>UNIT BANGUNAN SMA</v>
          </cell>
        </row>
        <row r="213">
          <cell r="A213">
            <v>1</v>
          </cell>
          <cell r="B213" t="str">
            <v>Kayu 6/12</v>
          </cell>
          <cell r="C213" t="str">
            <v>M3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3.6144000000000003E-2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6.0400000000000011E-3</v>
          </cell>
          <cell r="R213">
            <v>0</v>
          </cell>
          <cell r="S213">
            <v>2.8E-3</v>
          </cell>
          <cell r="T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1.12E-2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</row>
        <row r="214">
          <cell r="A214">
            <v>2</v>
          </cell>
          <cell r="B214" t="str">
            <v>Kayu Slimar 3/10</v>
          </cell>
          <cell r="C214" t="str">
            <v>M3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1.4159999999999999E-2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2.8E-3</v>
          </cell>
          <cell r="T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3.2000000000000006E-3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</row>
        <row r="215">
          <cell r="A215">
            <v>3</v>
          </cell>
          <cell r="B215" t="str">
            <v>Kayu Slimar 3/15</v>
          </cell>
          <cell r="C215" t="str">
            <v>M3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2.6999999999999997E-3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1.28</v>
          </cell>
          <cell r="R215">
            <v>0</v>
          </cell>
          <cell r="S215">
            <v>2.8</v>
          </cell>
          <cell r="T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3.2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</row>
        <row r="216">
          <cell r="A216">
            <v>4</v>
          </cell>
          <cell r="B216" t="str">
            <v>Kayu Slimar 3/20</v>
          </cell>
          <cell r="C216" t="str">
            <v>M3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3.5999999999999999E-3</v>
          </cell>
          <cell r="L216">
            <v>0</v>
          </cell>
          <cell r="M216">
            <v>0</v>
          </cell>
          <cell r="N216">
            <v>0</v>
          </cell>
          <cell r="O216">
            <v>1.44</v>
          </cell>
          <cell r="P216">
            <v>0</v>
          </cell>
          <cell r="Q216">
            <v>1.1000000000000001</v>
          </cell>
          <cell r="R216">
            <v>0</v>
          </cell>
          <cell r="S216">
            <v>1.2949999999999999</v>
          </cell>
          <cell r="T216">
            <v>0</v>
          </cell>
          <cell r="U216">
            <v>0.48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3.6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</row>
        <row r="217">
          <cell r="A217">
            <v>5</v>
          </cell>
          <cell r="B217" t="str">
            <v>Kayu 2/10</v>
          </cell>
          <cell r="C217" t="str">
            <v>M3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5.4000000000000012E-3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3.5999999999999996</v>
          </cell>
          <cell r="R217">
            <v>0</v>
          </cell>
          <cell r="S217">
            <v>4.5999999999999996</v>
          </cell>
          <cell r="T217">
            <v>0</v>
          </cell>
          <cell r="V217">
            <v>0</v>
          </cell>
          <cell r="W217">
            <v>12.399999999999999</v>
          </cell>
          <cell r="X217">
            <v>0</v>
          </cell>
          <cell r="Y217">
            <v>12.399999999999999</v>
          </cell>
          <cell r="Z217">
            <v>0</v>
          </cell>
          <cell r="AA217">
            <v>17.399999999999999</v>
          </cell>
          <cell r="AB217">
            <v>0</v>
          </cell>
          <cell r="AC217">
            <v>17.399999999999999</v>
          </cell>
          <cell r="AD217">
            <v>0</v>
          </cell>
          <cell r="AE217">
            <v>9.3500000000000014</v>
          </cell>
          <cell r="AF217">
            <v>0</v>
          </cell>
          <cell r="AG217">
            <v>4</v>
          </cell>
          <cell r="AH217">
            <v>0</v>
          </cell>
          <cell r="AI217">
            <v>6.3999999999999995</v>
          </cell>
          <cell r="AJ217">
            <v>0</v>
          </cell>
          <cell r="AK217">
            <v>5.9</v>
          </cell>
          <cell r="AL217">
            <v>0</v>
          </cell>
          <cell r="AM217">
            <v>46.699999999999996</v>
          </cell>
          <cell r="AN217">
            <v>0</v>
          </cell>
          <cell r="AO217">
            <v>4</v>
          </cell>
          <cell r="AP217">
            <v>0</v>
          </cell>
          <cell r="AQ217">
            <v>3.2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4.9000000000000004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</row>
        <row r="218">
          <cell r="A218">
            <v>6</v>
          </cell>
          <cell r="B218" t="str">
            <v>Panil t = 3 cm</v>
          </cell>
          <cell r="C218" t="str">
            <v>M2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0.49500000000000005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T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</row>
        <row r="219">
          <cell r="A219">
            <v>1</v>
          </cell>
          <cell r="B219" t="str">
            <v>Kusen Aluminium 5/10</v>
          </cell>
          <cell r="C219" t="str">
            <v>M'</v>
          </cell>
          <cell r="D219">
            <v>124948</v>
          </cell>
          <cell r="E219">
            <v>6.1999999999999993</v>
          </cell>
          <cell r="F219">
            <v>774677.59999999986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5</v>
          </cell>
          <cell r="L219">
            <v>624740</v>
          </cell>
          <cell r="M219">
            <v>6.1999999999999993</v>
          </cell>
          <cell r="N219">
            <v>774677.59999999986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</row>
        <row r="220">
          <cell r="A220">
            <v>2</v>
          </cell>
          <cell r="B220" t="str">
            <v xml:space="preserve">Rangka Daun Jendela Alumunium </v>
          </cell>
          <cell r="C220" t="str">
            <v>M'</v>
          </cell>
          <cell r="D220">
            <v>124948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T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</row>
        <row r="221">
          <cell r="A221">
            <v>3</v>
          </cell>
          <cell r="B221" t="str">
            <v>Rangka Tiang Sirip Alumunium 1/1 Putih</v>
          </cell>
          <cell r="C221" t="str">
            <v>M'</v>
          </cell>
          <cell r="D221">
            <v>62474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T221">
            <v>0</v>
          </cell>
          <cell r="V221">
            <v>0</v>
          </cell>
          <cell r="W221">
            <v>2.8499999999999996</v>
          </cell>
          <cell r="X221">
            <v>178050.89999999997</v>
          </cell>
          <cell r="Y221">
            <v>2.8499999999999996</v>
          </cell>
          <cell r="Z221">
            <v>178050.89999999997</v>
          </cell>
          <cell r="AA221">
            <v>2.8499999999999996</v>
          </cell>
          <cell r="AB221">
            <v>178050.89999999997</v>
          </cell>
          <cell r="AC221">
            <v>2.8499999999999996</v>
          </cell>
          <cell r="AD221">
            <v>178050.89999999997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1.85</v>
          </cell>
          <cell r="AL221">
            <v>115576.90000000001</v>
          </cell>
          <cell r="AM221">
            <v>16.600000000000001</v>
          </cell>
          <cell r="AN221">
            <v>1037068.4000000001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</row>
        <row r="222">
          <cell r="A222">
            <v>4</v>
          </cell>
          <cell r="B222" t="str">
            <v>Pasang Shading Sirip Alumunium 0.2/10 +Rangka</v>
          </cell>
          <cell r="C222" t="str">
            <v>M2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T222">
            <v>0</v>
          </cell>
          <cell r="V222">
            <v>0</v>
          </cell>
          <cell r="W222">
            <v>0.50749999999999995</v>
          </cell>
          <cell r="X222">
            <v>0</v>
          </cell>
          <cell r="Y222">
            <v>0.50749999999999995</v>
          </cell>
          <cell r="Z222">
            <v>0</v>
          </cell>
          <cell r="AA222">
            <v>0.50749999999999995</v>
          </cell>
          <cell r="AB222">
            <v>0</v>
          </cell>
          <cell r="AC222">
            <v>0.50749999999999995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0.14499999999999999</v>
          </cell>
          <cell r="AL222">
            <v>0</v>
          </cell>
          <cell r="AM222">
            <v>1.9249999999999996</v>
          </cell>
          <cell r="AN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</row>
        <row r="223">
          <cell r="A223">
            <v>5</v>
          </cell>
          <cell r="B223" t="str">
            <v>Daun Pintu Panil Kamper</v>
          </cell>
          <cell r="C223" t="str">
            <v>bh</v>
          </cell>
          <cell r="D223">
            <v>550000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1.2</v>
          </cell>
          <cell r="L223">
            <v>660000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2.4E-2</v>
          </cell>
          <cell r="R223">
            <v>13200</v>
          </cell>
          <cell r="S223">
            <v>1.2E-2</v>
          </cell>
          <cell r="T223">
            <v>6600</v>
          </cell>
          <cell r="U223">
            <v>6.339599999999999</v>
          </cell>
          <cell r="V223">
            <v>3486779.9999999995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2.1599999999999998E-2</v>
          </cell>
          <cell r="AX223">
            <v>11879.999999999998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</row>
        <row r="224">
          <cell r="A224">
            <v>6</v>
          </cell>
          <cell r="B224" t="str">
            <v>Plat besi t = 2 mm</v>
          </cell>
          <cell r="C224" t="str">
            <v>Kg</v>
          </cell>
          <cell r="D224">
            <v>0</v>
          </cell>
          <cell r="E224">
            <v>0</v>
          </cell>
          <cell r="F224">
            <v>0</v>
          </cell>
          <cell r="G224">
            <v>107.44703200000002</v>
          </cell>
          <cell r="H224">
            <v>0</v>
          </cell>
          <cell r="I224">
            <v>57.085200000000007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T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</row>
        <row r="225">
          <cell r="A225">
            <v>7</v>
          </cell>
          <cell r="B225" t="str">
            <v>C 40.40.2  (pesan khusus)</v>
          </cell>
          <cell r="C225" t="str">
            <v>Kg</v>
          </cell>
          <cell r="D225">
            <v>14122.3</v>
          </cell>
          <cell r="E225">
            <v>0</v>
          </cell>
          <cell r="F225">
            <v>0</v>
          </cell>
          <cell r="G225">
            <v>86.141440000000003</v>
          </cell>
          <cell r="H225">
            <v>1216515.2581120001</v>
          </cell>
          <cell r="I225">
            <v>42.56</v>
          </cell>
          <cell r="J225">
            <v>601045.08799999999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3.5711999999999997</v>
          </cell>
          <cell r="P225">
            <v>50433.557759999996</v>
          </cell>
          <cell r="Q225">
            <v>0</v>
          </cell>
          <cell r="R225">
            <v>0</v>
          </cell>
          <cell r="T225">
            <v>0</v>
          </cell>
          <cell r="U225">
            <v>0.90624000000000005</v>
          </cell>
          <cell r="V225">
            <v>12798.193152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</row>
        <row r="226">
          <cell r="A226">
            <v>8</v>
          </cell>
          <cell r="B226" t="str">
            <v>Handle besi dia 16 mm</v>
          </cell>
          <cell r="C226" t="str">
            <v>Set</v>
          </cell>
          <cell r="D226">
            <v>129652.5</v>
          </cell>
          <cell r="E226">
            <v>0</v>
          </cell>
          <cell r="F226">
            <v>0</v>
          </cell>
          <cell r="G226">
            <v>2</v>
          </cell>
          <cell r="H226">
            <v>259305</v>
          </cell>
          <cell r="I226">
            <v>1</v>
          </cell>
          <cell r="J226">
            <v>129652.5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T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</row>
        <row r="227">
          <cell r="A227">
            <v>9</v>
          </cell>
          <cell r="B227" t="str">
            <v>Hendle pintu Stainless</v>
          </cell>
          <cell r="C227" t="str">
            <v>Set</v>
          </cell>
          <cell r="D227">
            <v>261652.5</v>
          </cell>
          <cell r="E227">
            <v>2</v>
          </cell>
          <cell r="F227">
            <v>523305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2</v>
          </cell>
          <cell r="N227">
            <v>523305</v>
          </cell>
          <cell r="O227">
            <v>2</v>
          </cell>
          <cell r="P227">
            <v>523305</v>
          </cell>
          <cell r="Q227">
            <v>0</v>
          </cell>
          <cell r="R227">
            <v>0</v>
          </cell>
          <cell r="T227">
            <v>0</v>
          </cell>
          <cell r="U227">
            <v>2</v>
          </cell>
          <cell r="V227">
            <v>523305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</row>
        <row r="228">
          <cell r="A228">
            <v>10</v>
          </cell>
          <cell r="B228" t="str">
            <v>Kunci Pintu Handle stainleess (dorma)</v>
          </cell>
          <cell r="C228" t="str">
            <v>Set</v>
          </cell>
          <cell r="D228">
            <v>650000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2</v>
          </cell>
          <cell r="P228">
            <v>1300000</v>
          </cell>
          <cell r="Q228">
            <v>0</v>
          </cell>
          <cell r="R228">
            <v>0</v>
          </cell>
          <cell r="T228">
            <v>0</v>
          </cell>
          <cell r="U228">
            <v>2</v>
          </cell>
          <cell r="V228">
            <v>1300000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</row>
        <row r="229">
          <cell r="A229">
            <v>11</v>
          </cell>
          <cell r="B229" t="str">
            <v>Kunci tanam Antik</v>
          </cell>
          <cell r="C229" t="str">
            <v>Set</v>
          </cell>
          <cell r="D229">
            <v>265000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T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</row>
        <row r="230">
          <cell r="A230">
            <v>12</v>
          </cell>
          <cell r="B230" t="str">
            <v>Kunci tanam biasa</v>
          </cell>
          <cell r="C230" t="str">
            <v>Set</v>
          </cell>
          <cell r="D230">
            <v>168565</v>
          </cell>
          <cell r="E230">
            <v>0</v>
          </cell>
          <cell r="F230">
            <v>0</v>
          </cell>
          <cell r="G230">
            <v>1</v>
          </cell>
          <cell r="H230">
            <v>168565</v>
          </cell>
          <cell r="I230">
            <v>1</v>
          </cell>
          <cell r="J230">
            <v>168565</v>
          </cell>
          <cell r="K230">
            <v>1</v>
          </cell>
          <cell r="L230">
            <v>168565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1</v>
          </cell>
          <cell r="T230">
            <v>168565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</row>
        <row r="231">
          <cell r="A231">
            <v>13</v>
          </cell>
          <cell r="B231" t="str">
            <v>Kunci Silinder</v>
          </cell>
          <cell r="C231" t="str">
            <v>Set</v>
          </cell>
          <cell r="D231">
            <v>217900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T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</row>
        <row r="232">
          <cell r="A232">
            <v>14</v>
          </cell>
          <cell r="B232" t="str">
            <v>Kunci Selot</v>
          </cell>
          <cell r="C232" t="str">
            <v>Set</v>
          </cell>
          <cell r="D232">
            <v>48300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R232">
            <v>48300</v>
          </cell>
          <cell r="S232">
            <v>1</v>
          </cell>
          <cell r="T232">
            <v>48300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1</v>
          </cell>
          <cell r="AX232">
            <v>48300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</row>
        <row r="233">
          <cell r="A233">
            <v>15</v>
          </cell>
          <cell r="B233" t="str">
            <v>Engsel jendela</v>
          </cell>
          <cell r="C233" t="str">
            <v>Bh</v>
          </cell>
          <cell r="D233">
            <v>16600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T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</row>
        <row r="234">
          <cell r="A234">
            <v>16</v>
          </cell>
          <cell r="B234" t="str">
            <v>Engsel pintu</v>
          </cell>
          <cell r="C234" t="str">
            <v>Bh</v>
          </cell>
          <cell r="D234">
            <v>44395.75</v>
          </cell>
          <cell r="E234">
            <v>4</v>
          </cell>
          <cell r="F234">
            <v>177583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3</v>
          </cell>
          <cell r="L234">
            <v>133187.25</v>
          </cell>
          <cell r="M234">
            <v>4</v>
          </cell>
          <cell r="N234">
            <v>177583</v>
          </cell>
          <cell r="O234">
            <v>0</v>
          </cell>
          <cell r="P234">
            <v>0</v>
          </cell>
          <cell r="Q234">
            <v>2</v>
          </cell>
          <cell r="R234">
            <v>88791.5</v>
          </cell>
          <cell r="S234">
            <v>2</v>
          </cell>
          <cell r="T234">
            <v>88791.5</v>
          </cell>
          <cell r="U234">
            <v>6</v>
          </cell>
          <cell r="V234">
            <v>266374.5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2</v>
          </cell>
          <cell r="AX234">
            <v>88791.5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</row>
        <row r="235">
          <cell r="A235">
            <v>17</v>
          </cell>
          <cell r="B235" t="str">
            <v>Engsel Pintu dari pipa besi dia 2 cm</v>
          </cell>
          <cell r="C235" t="str">
            <v>Bh</v>
          </cell>
          <cell r="D235">
            <v>66593.625</v>
          </cell>
          <cell r="E235">
            <v>0</v>
          </cell>
          <cell r="F235">
            <v>0</v>
          </cell>
          <cell r="G235">
            <v>4</v>
          </cell>
          <cell r="H235">
            <v>266374.5</v>
          </cell>
          <cell r="I235">
            <v>2</v>
          </cell>
          <cell r="J235">
            <v>133187.25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T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</row>
        <row r="236">
          <cell r="A236">
            <v>18</v>
          </cell>
          <cell r="B236" t="str">
            <v>Kait/hak angin</v>
          </cell>
          <cell r="C236" t="str">
            <v>Set</v>
          </cell>
          <cell r="D236">
            <v>27000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T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</row>
        <row r="237">
          <cell r="A237">
            <v>19</v>
          </cell>
          <cell r="B237" t="str">
            <v>Grendel pintu kuningan</v>
          </cell>
          <cell r="C237" t="str">
            <v>Bh</v>
          </cell>
          <cell r="D237">
            <v>125000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T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</row>
        <row r="238">
          <cell r="A238">
            <v>20</v>
          </cell>
          <cell r="B238" t="str">
            <v xml:space="preserve">Grendel jendela </v>
          </cell>
          <cell r="C238" t="str">
            <v>Bh</v>
          </cell>
          <cell r="D238">
            <v>8100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T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</row>
        <row r="239">
          <cell r="A239">
            <v>21</v>
          </cell>
          <cell r="B239" t="str">
            <v>Grendel pintu</v>
          </cell>
          <cell r="C239" t="str">
            <v>Bh</v>
          </cell>
          <cell r="D239">
            <v>14200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1</v>
          </cell>
          <cell r="R239">
            <v>14200</v>
          </cell>
          <cell r="S239">
            <v>1</v>
          </cell>
          <cell r="T239">
            <v>14200</v>
          </cell>
          <cell r="U239">
            <v>2</v>
          </cell>
          <cell r="V239">
            <v>28400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1</v>
          </cell>
          <cell r="AX239">
            <v>14200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</row>
        <row r="240">
          <cell r="A240">
            <v>22</v>
          </cell>
          <cell r="B240" t="str">
            <v>Stripting Knip</v>
          </cell>
          <cell r="C240" t="str">
            <v>Set</v>
          </cell>
          <cell r="D240">
            <v>13700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T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</row>
        <row r="241">
          <cell r="A241">
            <v>23</v>
          </cell>
          <cell r="B241" t="str">
            <v>Door Closer</v>
          </cell>
          <cell r="C241" t="str">
            <v>Set</v>
          </cell>
          <cell r="D241">
            <v>260800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1</v>
          </cell>
          <cell r="T241">
            <v>260800</v>
          </cell>
          <cell r="U241">
            <v>1</v>
          </cell>
          <cell r="V241">
            <v>260800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1</v>
          </cell>
          <cell r="AX241">
            <v>260800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</row>
        <row r="242">
          <cell r="A242">
            <v>24</v>
          </cell>
          <cell r="B242" t="str">
            <v>Door Holder</v>
          </cell>
          <cell r="C242" t="str">
            <v>Set</v>
          </cell>
          <cell r="D242">
            <v>500000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T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</row>
        <row r="243">
          <cell r="A243">
            <v>25</v>
          </cell>
          <cell r="B243" t="str">
            <v>Door Stop</v>
          </cell>
          <cell r="C243" t="str">
            <v>Set</v>
          </cell>
          <cell r="D243">
            <v>32100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1</v>
          </cell>
          <cell r="T243">
            <v>32100</v>
          </cell>
          <cell r="U243">
            <v>1</v>
          </cell>
          <cell r="V243">
            <v>32100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1</v>
          </cell>
          <cell r="AX243">
            <v>32100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</row>
        <row r="244">
          <cell r="A244">
            <v>26</v>
          </cell>
          <cell r="B244" t="str">
            <v>Kaca bening 5 mm</v>
          </cell>
          <cell r="C244" t="str">
            <v>M2</v>
          </cell>
          <cell r="D244">
            <v>66700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T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P244">
            <v>0</v>
          </cell>
          <cell r="AQ244">
            <v>0.48</v>
          </cell>
          <cell r="AR244">
            <v>32016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5.0399999999999993E-2</v>
          </cell>
          <cell r="AX244">
            <v>3361.6799999999994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</row>
        <row r="245">
          <cell r="A245">
            <v>27</v>
          </cell>
          <cell r="B245" t="str">
            <v>Kaca bening 10 mm</v>
          </cell>
          <cell r="C245" t="str">
            <v>M2</v>
          </cell>
          <cell r="D245">
            <v>280895.75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T245">
            <v>0</v>
          </cell>
          <cell r="V245">
            <v>0</v>
          </cell>
          <cell r="W245">
            <v>1.1875</v>
          </cell>
          <cell r="X245">
            <v>333563.703125</v>
          </cell>
          <cell r="Y245">
            <v>1.1875</v>
          </cell>
          <cell r="Z245">
            <v>333563.703125</v>
          </cell>
          <cell r="AA245">
            <v>1.3174999999999999</v>
          </cell>
          <cell r="AB245">
            <v>370080.15062499995</v>
          </cell>
          <cell r="AC245">
            <v>1.3174999999999999</v>
          </cell>
          <cell r="AD245">
            <v>370080.15062499995</v>
          </cell>
          <cell r="AE245">
            <v>0.90999999999999992</v>
          </cell>
          <cell r="AF245">
            <v>255615.13249999998</v>
          </cell>
          <cell r="AG245">
            <v>0.46810000000000002</v>
          </cell>
          <cell r="AH245">
            <v>131487.300575</v>
          </cell>
          <cell r="AI245">
            <v>0</v>
          </cell>
          <cell r="AJ245">
            <v>0</v>
          </cell>
          <cell r="AK245">
            <v>0.57999999999999996</v>
          </cell>
          <cell r="AL245">
            <v>162919.53499999997</v>
          </cell>
          <cell r="AM245">
            <v>9.1875</v>
          </cell>
          <cell r="AN245">
            <v>2580729.703125</v>
          </cell>
          <cell r="AO245">
            <v>0.495</v>
          </cell>
          <cell r="AP245">
            <v>139043.39624999999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</row>
        <row r="246">
          <cell r="A246">
            <v>28</v>
          </cell>
          <cell r="B246" t="str">
            <v>Kaca Bening 12 mm</v>
          </cell>
          <cell r="C246" t="str">
            <v>M2</v>
          </cell>
          <cell r="D246">
            <v>403787.64062499994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T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0.84009999999999996</v>
          </cell>
          <cell r="AJ246">
            <v>339221.99688906246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</row>
        <row r="247">
          <cell r="A247">
            <v>29</v>
          </cell>
          <cell r="B247" t="str">
            <v>Besi hollow 4/4</v>
          </cell>
          <cell r="C247" t="str">
            <v>M'</v>
          </cell>
          <cell r="D247">
            <v>48625.000000000051</v>
          </cell>
          <cell r="E247">
            <v>0</v>
          </cell>
          <cell r="F247">
            <v>0</v>
          </cell>
          <cell r="G247">
            <v>6.3140000000000009</v>
          </cell>
          <cell r="H247">
            <v>307018.25000000035</v>
          </cell>
          <cell r="I247">
            <v>5.09</v>
          </cell>
          <cell r="J247">
            <v>247501.25000000026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</row>
        <row r="248">
          <cell r="A248">
            <v>30</v>
          </cell>
          <cell r="B248" t="str">
            <v>Besi hollow 6/6</v>
          </cell>
          <cell r="C248" t="str">
            <v>M'</v>
          </cell>
          <cell r="D248">
            <v>74462.500000000058</v>
          </cell>
          <cell r="E248">
            <v>0</v>
          </cell>
          <cell r="F248">
            <v>0</v>
          </cell>
          <cell r="G248">
            <v>6.3140000000000009</v>
          </cell>
          <cell r="H248">
            <v>470156.22500000044</v>
          </cell>
          <cell r="I248">
            <v>5.09</v>
          </cell>
          <cell r="J248">
            <v>379014.12500000029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</row>
        <row r="249">
          <cell r="A249">
            <v>31</v>
          </cell>
          <cell r="B249" t="str">
            <v>Besi hollow 2.5/5</v>
          </cell>
          <cell r="C249" t="str">
            <v>Kg</v>
          </cell>
          <cell r="D249">
            <v>74462.500000000058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T249">
            <v>0</v>
          </cell>
          <cell r="U249">
            <v>116.68600000000001</v>
          </cell>
          <cell r="V249">
            <v>8688731.2750000078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</row>
        <row r="250">
          <cell r="A250">
            <v>32</v>
          </cell>
          <cell r="B250" t="str">
            <v>Besi hollow 5/5</v>
          </cell>
          <cell r="C250" t="str">
            <v>Kg</v>
          </cell>
          <cell r="D250">
            <v>74462.500000000058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</row>
        <row r="251">
          <cell r="A251">
            <v>33</v>
          </cell>
          <cell r="B251" t="str">
            <v>Besi hollow 2/2</v>
          </cell>
          <cell r="C251" t="str">
            <v>Kg</v>
          </cell>
          <cell r="D251">
            <v>74462.500000000058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T251">
            <v>0</v>
          </cell>
          <cell r="U251">
            <v>37.725575999999997</v>
          </cell>
          <cell r="V251">
            <v>2809140.7029000018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</row>
        <row r="252">
          <cell r="A252">
            <v>34</v>
          </cell>
          <cell r="B252" t="str">
            <v>Besi hollow 2/4</v>
          </cell>
          <cell r="C252" t="str">
            <v>Kg</v>
          </cell>
          <cell r="D252">
            <v>74462.500000000058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31.488000000000003</v>
          </cell>
          <cell r="P252">
            <v>2344675.200000002</v>
          </cell>
          <cell r="Q252">
            <v>0</v>
          </cell>
          <cell r="R252">
            <v>0</v>
          </cell>
          <cell r="T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</row>
        <row r="253">
          <cell r="A253">
            <v>35</v>
          </cell>
          <cell r="B253" t="str">
            <v>Kaca Tempered 12 mm</v>
          </cell>
          <cell r="C253" t="str">
            <v>M2</v>
          </cell>
          <cell r="D253">
            <v>528395.75</v>
          </cell>
          <cell r="E253">
            <v>4.3049999999999997</v>
          </cell>
          <cell r="F253">
            <v>2274743.7037499999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4.3049999999999997</v>
          </cell>
          <cell r="N253">
            <v>2274743.7037499999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T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</row>
        <row r="254">
          <cell r="A254">
            <v>36</v>
          </cell>
          <cell r="B254" t="str">
            <v>Glass Block</v>
          </cell>
          <cell r="C254" t="str">
            <v>Bh</v>
          </cell>
          <cell r="D254">
            <v>45000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T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</row>
        <row r="255">
          <cell r="A255">
            <v>37</v>
          </cell>
          <cell r="B255" t="str">
            <v>Kaca Es</v>
          </cell>
          <cell r="C255" t="str">
            <v>M2</v>
          </cell>
          <cell r="D255">
            <v>66700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3.8399999999999997E-2</v>
          </cell>
          <cell r="R255">
            <v>2561.2799999999997</v>
          </cell>
          <cell r="S255">
            <v>0.126</v>
          </cell>
          <cell r="T255">
            <v>8404.2000000000007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</row>
        <row r="256">
          <cell r="A256">
            <v>38</v>
          </cell>
          <cell r="B256" t="str">
            <v>Krepyak Kaca Nako + Kerangka</v>
          </cell>
          <cell r="C256" t="str">
            <v>M2</v>
          </cell>
          <cell r="D256">
            <v>81300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T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</row>
        <row r="257">
          <cell r="A257">
            <v>39</v>
          </cell>
          <cell r="B257" t="str">
            <v>Sticker Efek Kaca Es</v>
          </cell>
          <cell r="C257" t="str">
            <v>M2</v>
          </cell>
          <cell r="D257">
            <v>150000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T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</row>
        <row r="258">
          <cell r="A258">
            <v>40</v>
          </cell>
          <cell r="B258" t="str">
            <v>Rel Pintu Dorong</v>
          </cell>
          <cell r="C258" t="str">
            <v>M'</v>
          </cell>
          <cell r="D258">
            <v>275000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T258">
            <v>0</v>
          </cell>
          <cell r="V258">
            <v>0</v>
          </cell>
          <cell r="W258">
            <v>4</v>
          </cell>
          <cell r="X258">
            <v>1100000</v>
          </cell>
          <cell r="Y258">
            <v>4</v>
          </cell>
          <cell r="Z258">
            <v>1100000</v>
          </cell>
          <cell r="AA258">
            <v>6.4</v>
          </cell>
          <cell r="AB258">
            <v>1760000</v>
          </cell>
          <cell r="AC258">
            <v>6.4</v>
          </cell>
          <cell r="AD258">
            <v>1760000</v>
          </cell>
          <cell r="AE258">
            <v>3</v>
          </cell>
          <cell r="AF258">
            <v>825000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</row>
        <row r="259">
          <cell r="A259">
            <v>41</v>
          </cell>
          <cell r="B259" t="str">
            <v>Rolling Door</v>
          </cell>
          <cell r="C259" t="str">
            <v>M2</v>
          </cell>
          <cell r="D259">
            <v>358100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T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</row>
        <row r="260">
          <cell r="A260">
            <v>42</v>
          </cell>
          <cell r="B260" t="str">
            <v>Roster</v>
          </cell>
          <cell r="C260" t="str">
            <v>M2</v>
          </cell>
          <cell r="D260">
            <v>133850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T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0.96</v>
          </cell>
          <cell r="AZ260">
            <v>128496</v>
          </cell>
          <cell r="BA260">
            <v>0.96</v>
          </cell>
          <cell r="BB260">
            <v>128496</v>
          </cell>
          <cell r="BC260">
            <v>1.28</v>
          </cell>
          <cell r="BD260">
            <v>171328</v>
          </cell>
          <cell r="BE260">
            <v>1.28</v>
          </cell>
          <cell r="BF260">
            <v>171328</v>
          </cell>
          <cell r="BG260">
            <v>0.32000000000000006</v>
          </cell>
          <cell r="BH260">
            <v>42832.000000000007</v>
          </cell>
          <cell r="BI260">
            <v>1.92</v>
          </cell>
          <cell r="BJ260">
            <v>256992</v>
          </cell>
          <cell r="BK260">
            <v>2.8</v>
          </cell>
          <cell r="BL260">
            <v>374780</v>
          </cell>
          <cell r="BM260">
            <v>2.04</v>
          </cell>
          <cell r="BN260">
            <v>273054</v>
          </cell>
          <cell r="BO260">
            <v>0.8</v>
          </cell>
          <cell r="BP260">
            <v>107080</v>
          </cell>
          <cell r="BQ260">
            <v>0.48</v>
          </cell>
          <cell r="BR260">
            <v>64248</v>
          </cell>
          <cell r="BS260">
            <v>1.6</v>
          </cell>
          <cell r="BT260">
            <v>214160</v>
          </cell>
          <cell r="BU260">
            <v>1.4</v>
          </cell>
          <cell r="BV260">
            <v>187390</v>
          </cell>
          <cell r="BW260">
            <v>1.4</v>
          </cell>
          <cell r="BX260">
            <v>187390</v>
          </cell>
          <cell r="BY260">
            <v>0.32000000000000006</v>
          </cell>
          <cell r="BZ260">
            <v>42832.000000000007</v>
          </cell>
          <cell r="CA260">
            <v>0.32000000000000006</v>
          </cell>
          <cell r="CB260">
            <v>42832.000000000007</v>
          </cell>
          <cell r="CC260">
            <v>0.48</v>
          </cell>
          <cell r="CD260">
            <v>64248</v>
          </cell>
          <cell r="CE260">
            <v>0.64000000000000012</v>
          </cell>
          <cell r="CF260">
            <v>85664.000000000015</v>
          </cell>
          <cell r="CG260">
            <v>5.6</v>
          </cell>
          <cell r="CH260">
            <v>749560</v>
          </cell>
          <cell r="CI260">
            <v>3.6</v>
          </cell>
          <cell r="CJ260">
            <v>481860</v>
          </cell>
          <cell r="CK260">
            <v>7.0359999999999987</v>
          </cell>
          <cell r="CL260">
            <v>941768.59999999986</v>
          </cell>
          <cell r="CM260">
            <v>6.58</v>
          </cell>
          <cell r="CN260">
            <v>880733</v>
          </cell>
          <cell r="CO260">
            <v>4.4000000000000004</v>
          </cell>
          <cell r="CP260">
            <v>588940</v>
          </cell>
        </row>
        <row r="261">
          <cell r="A261">
            <v>43</v>
          </cell>
          <cell r="B261" t="str">
            <v>Gipsum Board</v>
          </cell>
          <cell r="C261" t="str">
            <v>M2</v>
          </cell>
          <cell r="D261">
            <v>29000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T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0.95</v>
          </cell>
          <cell r="AT261">
            <v>27550</v>
          </cell>
          <cell r="AU261">
            <v>3.3439999999999999</v>
          </cell>
          <cell r="AV261">
            <v>96976</v>
          </cell>
          <cell r="AW261">
            <v>19.399999999999999</v>
          </cell>
          <cell r="AX261">
            <v>562600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</row>
        <row r="262">
          <cell r="A262">
            <v>44</v>
          </cell>
          <cell r="B262" t="str">
            <v>List Gipsum</v>
          </cell>
          <cell r="C262" t="str">
            <v>M'</v>
          </cell>
          <cell r="D262">
            <v>17300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T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</row>
        <row r="263">
          <cell r="A263">
            <v>45</v>
          </cell>
          <cell r="B263" t="str">
            <v>Sealent</v>
          </cell>
          <cell r="C263" t="str">
            <v>M'</v>
          </cell>
          <cell r="D263">
            <v>8400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1.76</v>
          </cell>
          <cell r="R263">
            <v>14784</v>
          </cell>
          <cell r="T263">
            <v>0</v>
          </cell>
          <cell r="V263">
            <v>0</v>
          </cell>
          <cell r="W263">
            <v>12.5</v>
          </cell>
          <cell r="X263">
            <v>105000</v>
          </cell>
          <cell r="Y263">
            <v>12.5</v>
          </cell>
          <cell r="Z263">
            <v>105000</v>
          </cell>
          <cell r="AA263">
            <v>15.899999999999999</v>
          </cell>
          <cell r="AB263">
            <v>133560</v>
          </cell>
          <cell r="AC263">
            <v>15.899999999999999</v>
          </cell>
          <cell r="AD263">
            <v>133560</v>
          </cell>
          <cell r="AE263">
            <v>10.799999999999999</v>
          </cell>
          <cell r="AF263">
            <v>90719.999999999985</v>
          </cell>
          <cell r="AG263">
            <v>7.28</v>
          </cell>
          <cell r="AH263">
            <v>61152</v>
          </cell>
          <cell r="AI263">
            <v>12.08</v>
          </cell>
          <cell r="AJ263">
            <v>101472</v>
          </cell>
          <cell r="AK263">
            <v>3.05</v>
          </cell>
          <cell r="AL263">
            <v>25620</v>
          </cell>
          <cell r="AM263">
            <v>67.374999999999986</v>
          </cell>
          <cell r="AN263">
            <v>565949.99999999988</v>
          </cell>
          <cell r="AO263">
            <v>7.2</v>
          </cell>
          <cell r="AP263">
            <v>60480</v>
          </cell>
          <cell r="AQ263">
            <v>6.4000000000000012</v>
          </cell>
          <cell r="AR263">
            <v>53760.000000000007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2.16</v>
          </cell>
          <cell r="AX263">
            <v>18144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</row>
        <row r="264">
          <cell r="A264">
            <v>46</v>
          </cell>
          <cell r="B264" t="str">
            <v>Benangan Kusen</v>
          </cell>
          <cell r="C264" t="str">
            <v>M'</v>
          </cell>
          <cell r="D264">
            <v>4296.0074999999997</v>
          </cell>
          <cell r="E264">
            <v>6.1999999999999993</v>
          </cell>
          <cell r="F264">
            <v>26635.246499999994</v>
          </cell>
          <cell r="G264">
            <v>6.3140000000000009</v>
          </cell>
          <cell r="H264">
            <v>27124.991355000002</v>
          </cell>
          <cell r="I264">
            <v>5.5990000000000002</v>
          </cell>
          <cell r="J264">
            <v>24053.345992499999</v>
          </cell>
          <cell r="K264">
            <v>5.7839999999999998</v>
          </cell>
          <cell r="L264">
            <v>24848.107379999998</v>
          </cell>
          <cell r="M264">
            <v>6.1999999999999993</v>
          </cell>
          <cell r="N264">
            <v>26635.246499999994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2.2799999999999998</v>
          </cell>
          <cell r="T264">
            <v>9794.8970999999983</v>
          </cell>
          <cell r="U264">
            <v>51.899999999999991</v>
          </cell>
          <cell r="V264">
            <v>222962.78924999994</v>
          </cell>
          <cell r="W264">
            <v>14.399999999999999</v>
          </cell>
          <cell r="X264">
            <v>61862.507999999987</v>
          </cell>
          <cell r="Y264">
            <v>14.399999999999999</v>
          </cell>
          <cell r="Z264">
            <v>61862.507999999987</v>
          </cell>
          <cell r="AA264">
            <v>16</v>
          </cell>
          <cell r="AB264">
            <v>68736.12</v>
          </cell>
          <cell r="AC264">
            <v>16</v>
          </cell>
          <cell r="AD264">
            <v>68736.12</v>
          </cell>
          <cell r="AE264">
            <v>4.8000000000000007</v>
          </cell>
          <cell r="AF264">
            <v>20620.836000000003</v>
          </cell>
          <cell r="AG264">
            <v>8</v>
          </cell>
          <cell r="AH264">
            <v>34368.06</v>
          </cell>
          <cell r="AI264">
            <v>12.799999999999999</v>
          </cell>
          <cell r="AJ264">
            <v>54988.895999999993</v>
          </cell>
          <cell r="AK264">
            <v>8.5</v>
          </cell>
          <cell r="AL264">
            <v>36516.063750000001</v>
          </cell>
          <cell r="AM264">
            <v>30.599999999999998</v>
          </cell>
          <cell r="AN264">
            <v>131457.82949999999</v>
          </cell>
          <cell r="AO264">
            <v>8</v>
          </cell>
          <cell r="AP264">
            <v>34368.06</v>
          </cell>
          <cell r="AQ264">
            <v>6.4</v>
          </cell>
          <cell r="AR264">
            <v>27494.448</v>
          </cell>
          <cell r="AS264">
            <v>0</v>
          </cell>
          <cell r="AT264">
            <v>0</v>
          </cell>
          <cell r="AU264">
            <v>11.12</v>
          </cell>
          <cell r="AV264">
            <v>47771.603399999993</v>
          </cell>
          <cell r="AW264">
            <v>26.86</v>
          </cell>
          <cell r="AX264">
            <v>115390.76144999999</v>
          </cell>
          <cell r="AY264">
            <v>11.2</v>
          </cell>
          <cell r="AZ264">
            <v>48115.283999999992</v>
          </cell>
          <cell r="BA264">
            <v>11.2</v>
          </cell>
          <cell r="BB264">
            <v>48115.283999999992</v>
          </cell>
          <cell r="BC264">
            <v>16</v>
          </cell>
          <cell r="BD264">
            <v>68736.12</v>
          </cell>
          <cell r="BE264">
            <v>16</v>
          </cell>
          <cell r="BF264">
            <v>68736.12</v>
          </cell>
          <cell r="BG264">
            <v>4.8000000000000007</v>
          </cell>
          <cell r="BH264">
            <v>20620.836000000003</v>
          </cell>
          <cell r="BI264">
            <v>18</v>
          </cell>
          <cell r="BJ264">
            <v>77328.134999999995</v>
          </cell>
          <cell r="BK264">
            <v>19.599999999999998</v>
          </cell>
          <cell r="BL264">
            <v>84201.746999999988</v>
          </cell>
          <cell r="BM264">
            <v>60.400000000000006</v>
          </cell>
          <cell r="BN264">
            <v>259478.853</v>
          </cell>
          <cell r="BO264">
            <v>9.6</v>
          </cell>
          <cell r="BP264">
            <v>41241.671999999999</v>
          </cell>
          <cell r="BQ264">
            <v>6.4</v>
          </cell>
          <cell r="BR264">
            <v>27494.448</v>
          </cell>
          <cell r="BS264">
            <v>16.600000000000001</v>
          </cell>
          <cell r="BT264">
            <v>71313.724499999997</v>
          </cell>
          <cell r="BU264">
            <v>14.399999999999999</v>
          </cell>
          <cell r="BV264">
            <v>61862.507999999987</v>
          </cell>
          <cell r="BW264">
            <v>14.399999999999999</v>
          </cell>
          <cell r="BX264">
            <v>61862.507999999987</v>
          </cell>
          <cell r="BY264">
            <v>4.8000000000000007</v>
          </cell>
          <cell r="BZ264">
            <v>20620.836000000003</v>
          </cell>
          <cell r="CA264">
            <v>4.8000000000000007</v>
          </cell>
          <cell r="CB264">
            <v>20620.836000000003</v>
          </cell>
          <cell r="CC264">
            <v>6.4</v>
          </cell>
          <cell r="CD264">
            <v>27494.448</v>
          </cell>
          <cell r="CE264">
            <v>8</v>
          </cell>
          <cell r="CF264">
            <v>34368.06</v>
          </cell>
          <cell r="CG264">
            <v>30.799999999999997</v>
          </cell>
          <cell r="CH264">
            <v>132317.03099999999</v>
          </cell>
          <cell r="CI264">
            <v>22.8</v>
          </cell>
          <cell r="CJ264">
            <v>97948.97099999999</v>
          </cell>
          <cell r="CK264">
            <v>50.839999999999996</v>
          </cell>
          <cell r="CL264">
            <v>218409.02129999996</v>
          </cell>
          <cell r="CM264">
            <v>35.4</v>
          </cell>
          <cell r="CN264">
            <v>152078.66549999997</v>
          </cell>
          <cell r="CO264">
            <v>16.8</v>
          </cell>
          <cell r="CP264">
            <v>72172.925999999992</v>
          </cell>
        </row>
        <row r="265">
          <cell r="A265">
            <v>47</v>
          </cell>
          <cell r="B265" t="str">
            <v xml:space="preserve">Cat Kayu </v>
          </cell>
          <cell r="C265" t="str">
            <v>M2</v>
          </cell>
          <cell r="D265">
            <v>19370.5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4.0991999999999997</v>
          </cell>
          <cell r="L265">
            <v>79403.553599999999</v>
          </cell>
          <cell r="M265">
            <v>0</v>
          </cell>
          <cell r="N265">
            <v>0</v>
          </cell>
          <cell r="O265">
            <v>2.88</v>
          </cell>
          <cell r="P265">
            <v>55787.040000000001</v>
          </cell>
          <cell r="Q265">
            <v>1.1420000000000001</v>
          </cell>
          <cell r="R265">
            <v>22121.111000000001</v>
          </cell>
          <cell r="S265">
            <v>2.59</v>
          </cell>
          <cell r="T265">
            <v>50169.594999999994</v>
          </cell>
          <cell r="U265">
            <v>0.48</v>
          </cell>
          <cell r="V265">
            <v>9297.84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3.6</v>
          </cell>
          <cell r="AX265">
            <v>69733.8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</row>
        <row r="266">
          <cell r="A266">
            <v>48</v>
          </cell>
          <cell r="B266" t="str">
            <v>Cat Besi</v>
          </cell>
          <cell r="C266" t="str">
            <v>M2</v>
          </cell>
          <cell r="D266">
            <v>13698</v>
          </cell>
          <cell r="E266">
            <v>0</v>
          </cell>
          <cell r="F266">
            <v>0</v>
          </cell>
          <cell r="G266">
            <v>8.543518139392118</v>
          </cell>
          <cell r="H266">
            <v>117029.11147339323</v>
          </cell>
          <cell r="I266">
            <v>5.6445590696960588</v>
          </cell>
          <cell r="J266">
            <v>77319.170136696615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3.7785600000000001</v>
          </cell>
          <cell r="P266">
            <v>51758.71488</v>
          </cell>
          <cell r="Q266">
            <v>0</v>
          </cell>
          <cell r="R266">
            <v>0</v>
          </cell>
          <cell r="T266">
            <v>0</v>
          </cell>
          <cell r="U266">
            <v>28.369569120000001</v>
          </cell>
          <cell r="V266">
            <v>388606.35780576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</row>
        <row r="267">
          <cell r="A267">
            <v>49</v>
          </cell>
          <cell r="B267" t="str">
            <v>Cat Dinding</v>
          </cell>
          <cell r="C267" t="str">
            <v>M2</v>
          </cell>
          <cell r="D267">
            <v>9900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T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0.95</v>
          </cell>
          <cell r="AT267">
            <v>9405</v>
          </cell>
          <cell r="AU267">
            <v>3.3439999999999999</v>
          </cell>
          <cell r="AV267">
            <v>33105.599999999999</v>
          </cell>
          <cell r="AW267">
            <v>19.399999999999999</v>
          </cell>
          <cell r="AX267">
            <v>192060</v>
          </cell>
          <cell r="AY267">
            <v>1.92</v>
          </cell>
          <cell r="AZ267">
            <v>19008</v>
          </cell>
          <cell r="BA267">
            <v>1.92</v>
          </cell>
          <cell r="BB267">
            <v>19008</v>
          </cell>
          <cell r="BC267">
            <v>2.56</v>
          </cell>
          <cell r="BD267">
            <v>25344</v>
          </cell>
          <cell r="BE267">
            <v>2.56</v>
          </cell>
          <cell r="BF267">
            <v>25344</v>
          </cell>
          <cell r="BG267">
            <v>0.64000000000000012</v>
          </cell>
          <cell r="BH267">
            <v>6336.0000000000009</v>
          </cell>
          <cell r="BI267">
            <v>3.84</v>
          </cell>
          <cell r="BJ267">
            <v>38016</v>
          </cell>
          <cell r="BK267">
            <v>5.6</v>
          </cell>
          <cell r="BL267">
            <v>55440</v>
          </cell>
          <cell r="BM267">
            <v>14.4</v>
          </cell>
          <cell r="BN267">
            <v>142560</v>
          </cell>
          <cell r="BO267">
            <v>1.6</v>
          </cell>
          <cell r="BP267">
            <v>15840</v>
          </cell>
          <cell r="BQ267">
            <v>0.96</v>
          </cell>
          <cell r="BR267">
            <v>9504</v>
          </cell>
          <cell r="BS267">
            <v>3.2</v>
          </cell>
          <cell r="BT267">
            <v>31680</v>
          </cell>
          <cell r="BU267">
            <v>2.8</v>
          </cell>
          <cell r="BV267">
            <v>27720</v>
          </cell>
          <cell r="BW267">
            <v>2.8</v>
          </cell>
          <cell r="BX267">
            <v>27720</v>
          </cell>
          <cell r="BY267">
            <v>0.64000000000000012</v>
          </cell>
          <cell r="BZ267">
            <v>6336.0000000000009</v>
          </cell>
          <cell r="CA267">
            <v>0.64000000000000012</v>
          </cell>
          <cell r="CB267">
            <v>6336.0000000000009</v>
          </cell>
          <cell r="CC267">
            <v>0.96</v>
          </cell>
          <cell r="CD267">
            <v>9504</v>
          </cell>
          <cell r="CE267">
            <v>1.2800000000000002</v>
          </cell>
          <cell r="CF267">
            <v>12672.000000000002</v>
          </cell>
          <cell r="CG267">
            <v>11.2</v>
          </cell>
          <cell r="CH267">
            <v>110880</v>
          </cell>
          <cell r="CI267">
            <v>7.2</v>
          </cell>
          <cell r="CJ267">
            <v>71280</v>
          </cell>
          <cell r="CK267">
            <v>16.799999999999997</v>
          </cell>
          <cell r="CL267">
            <v>166319.99999999997</v>
          </cell>
          <cell r="CM267">
            <v>13.16</v>
          </cell>
          <cell r="CN267">
            <v>130284</v>
          </cell>
          <cell r="CO267">
            <v>8.8000000000000007</v>
          </cell>
          <cell r="CP267">
            <v>87120</v>
          </cell>
        </row>
        <row r="268">
          <cell r="A268">
            <v>50</v>
          </cell>
          <cell r="B268" t="str">
            <v>Plesteran Camprot</v>
          </cell>
          <cell r="C268" t="str">
            <v>M2</v>
          </cell>
          <cell r="D268">
            <v>14600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K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T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</row>
        <row r="269">
          <cell r="A269">
            <v>51</v>
          </cell>
          <cell r="B269" t="str">
            <v>Rangka Metal Furring</v>
          </cell>
          <cell r="C269" t="str">
            <v>M'</v>
          </cell>
          <cell r="D269">
            <v>90000</v>
          </cell>
          <cell r="AS269">
            <v>4.05</v>
          </cell>
          <cell r="AT269">
            <v>364500</v>
          </cell>
          <cell r="AU269">
            <v>6.4399999999999995</v>
          </cell>
          <cell r="AV269">
            <v>579600</v>
          </cell>
          <cell r="AW269">
            <v>32.550000000000004</v>
          </cell>
          <cell r="AX269">
            <v>2929500.0000000005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</row>
        <row r="270">
          <cell r="V270">
            <v>0</v>
          </cell>
        </row>
        <row r="271">
          <cell r="B271" t="str">
            <v>Jumlah Harga</v>
          </cell>
          <cell r="F271">
            <v>3776944.5502499999</v>
          </cell>
          <cell r="H271">
            <v>2832088.3359403941</v>
          </cell>
          <cell r="J271">
            <v>1760337.7291291971</v>
          </cell>
          <cell r="L271">
            <v>1690743.9109799999</v>
          </cell>
          <cell r="N271">
            <v>3776944.5502499999</v>
          </cell>
          <cell r="P271">
            <v>4325959.5126400022</v>
          </cell>
          <cell r="R271">
            <v>203957.891</v>
          </cell>
          <cell r="T271">
            <v>687725.19209999987</v>
          </cell>
          <cell r="V271">
            <v>18029296.658107769</v>
          </cell>
          <cell r="X271">
            <v>1778477.1111249998</v>
          </cell>
          <cell r="Z271">
            <v>1778477.1111249998</v>
          </cell>
          <cell r="AB271">
            <v>2510427.1706250003</v>
          </cell>
          <cell r="AD271">
            <v>2510427.1706250003</v>
          </cell>
          <cell r="AF271">
            <v>1191955.9685</v>
          </cell>
          <cell r="AH271">
            <v>227007.360575</v>
          </cell>
          <cell r="AJ271">
            <v>495682.89288906247</v>
          </cell>
          <cell r="AL271">
            <v>340632.49875000003</v>
          </cell>
          <cell r="AN271">
            <v>4315205.9326250004</v>
          </cell>
          <cell r="AP271">
            <v>233891.45624999999</v>
          </cell>
          <cell r="AR271">
            <v>113270.448</v>
          </cell>
          <cell r="AT271">
            <v>401455</v>
          </cell>
          <cell r="AV271">
            <v>757453.2034</v>
          </cell>
          <cell r="AX271">
            <v>4346861.7414500006</v>
          </cell>
          <cell r="AZ271">
            <v>195619.28399999999</v>
          </cell>
          <cell r="BB271">
            <v>195619.28399999999</v>
          </cell>
          <cell r="BD271">
            <v>265408.12</v>
          </cell>
          <cell r="BF271">
            <v>265408.12</v>
          </cell>
          <cell r="BH271">
            <v>69788.83600000001</v>
          </cell>
          <cell r="BJ271">
            <v>372336.13500000001</v>
          </cell>
          <cell r="BL271">
            <v>514421.74699999997</v>
          </cell>
          <cell r="BN271">
            <v>675092.853</v>
          </cell>
          <cell r="BP271">
            <v>164161.67199999999</v>
          </cell>
          <cell r="BR271">
            <v>101246.448</v>
          </cell>
          <cell r="BT271">
            <v>317153.72450000001</v>
          </cell>
          <cell r="BV271">
            <v>276972.50799999997</v>
          </cell>
          <cell r="BX271">
            <v>276972.50799999997</v>
          </cell>
          <cell r="BZ271">
            <v>69788.83600000001</v>
          </cell>
          <cell r="CB271">
            <v>69788.83600000001</v>
          </cell>
          <cell r="CD271">
            <v>101246.448</v>
          </cell>
          <cell r="CF271">
            <v>132704.06000000003</v>
          </cell>
          <cell r="CH271">
            <v>992757.03099999996</v>
          </cell>
          <cell r="CJ271">
            <v>651088.97100000002</v>
          </cell>
          <cell r="CL271">
            <v>1326497.6212999998</v>
          </cell>
          <cell r="CN271">
            <v>1163095.6655000001</v>
          </cell>
          <cell r="CP271">
            <v>748232.92599999998</v>
          </cell>
        </row>
        <row r="275">
          <cell r="A275" t="str">
            <v>No.</v>
          </cell>
          <cell r="B275" t="str">
            <v>Item Pekerjaan</v>
          </cell>
          <cell r="C275" t="str">
            <v>Satuan</v>
          </cell>
          <cell r="D275" t="str">
            <v>Harga Satuan</v>
          </cell>
          <cell r="E275" t="str">
            <v>P1</v>
          </cell>
          <cell r="G275" t="str">
            <v>P2</v>
          </cell>
          <cell r="I275" t="str">
            <v>P3</v>
          </cell>
          <cell r="K275" t="str">
            <v>J1</v>
          </cell>
          <cell r="M275" t="str">
            <v>J1'</v>
          </cell>
          <cell r="O275" t="str">
            <v>J2</v>
          </cell>
          <cell r="Q275" t="str">
            <v>J3</v>
          </cell>
          <cell r="S275" t="str">
            <v>J4</v>
          </cell>
          <cell r="U275" t="str">
            <v>J4'</v>
          </cell>
          <cell r="W275" t="str">
            <v>R1</v>
          </cell>
          <cell r="Y275" t="str">
            <v>R2</v>
          </cell>
          <cell r="AA275" t="str">
            <v>R3</v>
          </cell>
        </row>
        <row r="276">
          <cell r="D276" t="str">
            <v>Rp.</v>
          </cell>
          <cell r="E276" t="str">
            <v>Vol.</v>
          </cell>
          <cell r="F276" t="str">
            <v>Jumlah Harga</v>
          </cell>
          <cell r="G276" t="str">
            <v>Vol.</v>
          </cell>
          <cell r="H276" t="str">
            <v>Jumlah Harga</v>
          </cell>
          <cell r="I276" t="str">
            <v>Vol.</v>
          </cell>
          <cell r="J276" t="str">
            <v>Jumlah Harga</v>
          </cell>
          <cell r="K276" t="str">
            <v>Vol.</v>
          </cell>
          <cell r="L276" t="str">
            <v>Jumlah Harga</v>
          </cell>
          <cell r="M276" t="str">
            <v>Vol.</v>
          </cell>
          <cell r="N276" t="str">
            <v>Jumlah Harga</v>
          </cell>
          <cell r="O276" t="str">
            <v>Vol.</v>
          </cell>
          <cell r="P276" t="str">
            <v>Jumlah Harga</v>
          </cell>
          <cell r="Q276" t="str">
            <v>Vol.</v>
          </cell>
          <cell r="R276" t="str">
            <v>Jumlah Harga</v>
          </cell>
          <cell r="S276" t="str">
            <v>Vol.</v>
          </cell>
          <cell r="T276" t="str">
            <v>Jumlah Harga</v>
          </cell>
          <cell r="U276" t="str">
            <v>Vol.</v>
          </cell>
          <cell r="V276" t="str">
            <v>Jumlah Harga</v>
          </cell>
          <cell r="W276" t="str">
            <v>Vol.</v>
          </cell>
          <cell r="X276" t="str">
            <v>Jumlah Harga</v>
          </cell>
          <cell r="Y276" t="str">
            <v>Vol.</v>
          </cell>
          <cell r="Z276" t="str">
            <v>Jumlah Harga</v>
          </cell>
          <cell r="AA276" t="str">
            <v>Vol.</v>
          </cell>
          <cell r="AB276" t="str">
            <v>Jumlah Harga</v>
          </cell>
        </row>
        <row r="277">
          <cell r="A277" t="str">
            <v>V.</v>
          </cell>
          <cell r="B277" t="str">
            <v>UNIT BANGUNAN KANTOR PUSAT</v>
          </cell>
        </row>
        <row r="279">
          <cell r="A279">
            <v>1</v>
          </cell>
          <cell r="B279" t="str">
            <v>Kayu 6/12</v>
          </cell>
          <cell r="C279" t="str">
            <v>M3</v>
          </cell>
          <cell r="D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3.6144000000000003E-2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</row>
        <row r="280">
          <cell r="A280">
            <v>2</v>
          </cell>
          <cell r="B280" t="str">
            <v>Kayu Slimar 3/10</v>
          </cell>
          <cell r="C280" t="str">
            <v>M3</v>
          </cell>
          <cell r="D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1.4159999999999999E-2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</row>
        <row r="281">
          <cell r="A281">
            <v>3</v>
          </cell>
          <cell r="B281" t="str">
            <v>Kayu Slimar 3/15</v>
          </cell>
          <cell r="C281" t="str">
            <v>M3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2.6999999999999997E-3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</row>
        <row r="282">
          <cell r="A282">
            <v>4</v>
          </cell>
          <cell r="B282" t="str">
            <v>Kayu Slimar 3/20</v>
          </cell>
          <cell r="C282" t="str">
            <v>M3</v>
          </cell>
          <cell r="D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3.5999999999999999E-3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</row>
        <row r="283">
          <cell r="A283">
            <v>5</v>
          </cell>
          <cell r="B283" t="str">
            <v>Kayu 2/10</v>
          </cell>
          <cell r="C283" t="str">
            <v>M3</v>
          </cell>
          <cell r="D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5.4000000000000012E-3</v>
          </cell>
          <cell r="J283">
            <v>0</v>
          </cell>
          <cell r="K283">
            <v>12.399999999999999</v>
          </cell>
          <cell r="L283">
            <v>0</v>
          </cell>
          <cell r="M283">
            <v>12.399999999999999</v>
          </cell>
          <cell r="N283">
            <v>0</v>
          </cell>
          <cell r="O283">
            <v>6.4</v>
          </cell>
          <cell r="P283">
            <v>0</v>
          </cell>
          <cell r="Q283">
            <v>93.25</v>
          </cell>
          <cell r="R283">
            <v>0</v>
          </cell>
          <cell r="S283">
            <v>13.814999999999998</v>
          </cell>
          <cell r="T283">
            <v>0</v>
          </cell>
          <cell r="U283">
            <v>13.814999999999998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</row>
        <row r="284">
          <cell r="A284">
            <v>6</v>
          </cell>
          <cell r="B284" t="str">
            <v>Panil t = 3 cm</v>
          </cell>
          <cell r="C284" t="str">
            <v>M2</v>
          </cell>
          <cell r="D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0.49500000000000005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</row>
        <row r="285">
          <cell r="A285">
            <v>1</v>
          </cell>
          <cell r="B285" t="str">
            <v>Kusen Aluminium 5/10</v>
          </cell>
          <cell r="C285" t="str">
            <v>M'</v>
          </cell>
          <cell r="D285">
            <v>124948</v>
          </cell>
          <cell r="F285">
            <v>0</v>
          </cell>
          <cell r="G285">
            <v>0</v>
          </cell>
          <cell r="H285">
            <v>0</v>
          </cell>
          <cell r="I285">
            <v>5</v>
          </cell>
          <cell r="J285">
            <v>624740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</row>
        <row r="286">
          <cell r="A286">
            <v>2</v>
          </cell>
          <cell r="B286" t="str">
            <v xml:space="preserve">Rangka Daun Jendela Alumunium </v>
          </cell>
          <cell r="C286" t="str">
            <v>M'</v>
          </cell>
          <cell r="D286">
            <v>124948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</row>
        <row r="287">
          <cell r="A287">
            <v>3</v>
          </cell>
          <cell r="B287" t="str">
            <v>Rangka Tiang Sirip Alumunium 1/1 Putih</v>
          </cell>
          <cell r="C287" t="str">
            <v>M'</v>
          </cell>
          <cell r="D287">
            <v>62474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2.8499999999999996</v>
          </cell>
          <cell r="L287">
            <v>178050.89999999997</v>
          </cell>
          <cell r="M287">
            <v>2.8499999999999996</v>
          </cell>
          <cell r="N287">
            <v>178050.89999999997</v>
          </cell>
          <cell r="O287">
            <v>0</v>
          </cell>
          <cell r="P287">
            <v>0</v>
          </cell>
          <cell r="Q287">
            <v>14.100000000000003</v>
          </cell>
          <cell r="R287">
            <v>880883.40000000026</v>
          </cell>
          <cell r="S287">
            <v>2.12</v>
          </cell>
          <cell r="T287">
            <v>132444.88</v>
          </cell>
          <cell r="U287">
            <v>2.12</v>
          </cell>
          <cell r="V287">
            <v>132444.88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</row>
        <row r="288">
          <cell r="A288">
            <v>4</v>
          </cell>
          <cell r="B288" t="str">
            <v>Pasang Shading Sirip Alumunium 0.2/10 +Rangka</v>
          </cell>
          <cell r="C288" t="str">
            <v>M2</v>
          </cell>
          <cell r="D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0.50749999999999995</v>
          </cell>
          <cell r="L288">
            <v>0</v>
          </cell>
          <cell r="M288">
            <v>0.50749999999999995</v>
          </cell>
          <cell r="N288">
            <v>0</v>
          </cell>
          <cell r="O288">
            <v>0</v>
          </cell>
          <cell r="P288">
            <v>0</v>
          </cell>
          <cell r="Q288">
            <v>1.4649999999999999</v>
          </cell>
          <cell r="R288">
            <v>0</v>
          </cell>
          <cell r="S288">
            <v>0.252</v>
          </cell>
          <cell r="T288">
            <v>0</v>
          </cell>
          <cell r="U288">
            <v>0.252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</row>
        <row r="289">
          <cell r="A289">
            <v>5</v>
          </cell>
          <cell r="B289" t="str">
            <v>Daun Pintu Panil Kamper</v>
          </cell>
          <cell r="C289" t="str">
            <v>bh</v>
          </cell>
          <cell r="D289">
            <v>550000</v>
          </cell>
          <cell r="F289">
            <v>0</v>
          </cell>
          <cell r="G289">
            <v>0</v>
          </cell>
          <cell r="H289">
            <v>0</v>
          </cell>
          <cell r="I289">
            <v>1.2</v>
          </cell>
          <cell r="J289">
            <v>660000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</row>
        <row r="290">
          <cell r="A290">
            <v>6</v>
          </cell>
          <cell r="B290" t="str">
            <v>Plat besi t = 2 mm</v>
          </cell>
          <cell r="C290" t="str">
            <v>Kg</v>
          </cell>
          <cell r="D290">
            <v>0</v>
          </cell>
          <cell r="F290">
            <v>0</v>
          </cell>
          <cell r="G290">
            <v>57.085200000000007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</row>
        <row r="291">
          <cell r="A291">
            <v>7</v>
          </cell>
          <cell r="B291" t="str">
            <v>C 40.40.2  (pesan khusus)</v>
          </cell>
          <cell r="C291" t="str">
            <v>Kg</v>
          </cell>
          <cell r="D291">
            <v>14122.3</v>
          </cell>
          <cell r="F291">
            <v>0</v>
          </cell>
          <cell r="G291">
            <v>42.56</v>
          </cell>
          <cell r="H291">
            <v>601045.08799999999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</row>
        <row r="292">
          <cell r="A292">
            <v>8</v>
          </cell>
          <cell r="B292" t="str">
            <v>Handle besi dia 16 mm</v>
          </cell>
          <cell r="C292" t="str">
            <v>Set</v>
          </cell>
          <cell r="D292">
            <v>129652.5</v>
          </cell>
          <cell r="F292">
            <v>0</v>
          </cell>
          <cell r="G292">
            <v>1</v>
          </cell>
          <cell r="H292">
            <v>129652.5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</row>
        <row r="293">
          <cell r="A293">
            <v>9</v>
          </cell>
          <cell r="B293" t="str">
            <v>Hendle pintu Stainless</v>
          </cell>
          <cell r="C293" t="str">
            <v>Set</v>
          </cell>
          <cell r="D293">
            <v>261652.5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</row>
        <row r="294">
          <cell r="A294">
            <v>10</v>
          </cell>
          <cell r="B294" t="str">
            <v>Kunci Pintu Handle stainleess (dorma)</v>
          </cell>
          <cell r="C294" t="str">
            <v>Set</v>
          </cell>
          <cell r="D294">
            <v>650000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</row>
        <row r="295">
          <cell r="A295">
            <v>11</v>
          </cell>
          <cell r="B295" t="str">
            <v>Kunci tanam Antik</v>
          </cell>
          <cell r="C295" t="str">
            <v>Set</v>
          </cell>
          <cell r="D295">
            <v>265000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</row>
        <row r="296">
          <cell r="A296">
            <v>12</v>
          </cell>
          <cell r="B296" t="str">
            <v>Kunci tanam biasa</v>
          </cell>
          <cell r="C296" t="str">
            <v>Set</v>
          </cell>
          <cell r="D296">
            <v>168565</v>
          </cell>
          <cell r="F296">
            <v>0</v>
          </cell>
          <cell r="G296">
            <v>1</v>
          </cell>
          <cell r="H296">
            <v>168565</v>
          </cell>
          <cell r="I296">
            <v>1</v>
          </cell>
          <cell r="J296">
            <v>168565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</row>
        <row r="297">
          <cell r="A297">
            <v>13</v>
          </cell>
          <cell r="B297" t="str">
            <v>Kunci Silinder</v>
          </cell>
          <cell r="C297" t="str">
            <v>Set</v>
          </cell>
          <cell r="D297">
            <v>217900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</row>
        <row r="298">
          <cell r="A298">
            <v>14</v>
          </cell>
          <cell r="B298" t="str">
            <v>Kunci Selot</v>
          </cell>
          <cell r="C298" t="str">
            <v>Set</v>
          </cell>
          <cell r="D298">
            <v>48300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</row>
        <row r="299">
          <cell r="A299">
            <v>15</v>
          </cell>
          <cell r="B299" t="str">
            <v>Engsel jendela</v>
          </cell>
          <cell r="C299" t="str">
            <v>Bh</v>
          </cell>
          <cell r="D299">
            <v>16600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</row>
        <row r="300">
          <cell r="A300">
            <v>16</v>
          </cell>
          <cell r="B300" t="str">
            <v>Engsel pintu</v>
          </cell>
          <cell r="C300" t="str">
            <v>Bh</v>
          </cell>
          <cell r="D300">
            <v>44395.75</v>
          </cell>
          <cell r="F300">
            <v>0</v>
          </cell>
          <cell r="G300">
            <v>0</v>
          </cell>
          <cell r="H300">
            <v>0</v>
          </cell>
          <cell r="I300">
            <v>3</v>
          </cell>
          <cell r="J300">
            <v>133187.25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</row>
        <row r="301">
          <cell r="A301">
            <v>17</v>
          </cell>
          <cell r="B301" t="str">
            <v>Engsel Pintu dari pipa besi dia 2 cm</v>
          </cell>
          <cell r="C301" t="str">
            <v>Bh</v>
          </cell>
          <cell r="D301">
            <v>66593.625</v>
          </cell>
          <cell r="F301">
            <v>0</v>
          </cell>
          <cell r="G301">
            <v>2</v>
          </cell>
          <cell r="H301">
            <v>133187.25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</row>
        <row r="302">
          <cell r="A302">
            <v>18</v>
          </cell>
          <cell r="B302" t="str">
            <v>Kait/hak angin</v>
          </cell>
          <cell r="C302" t="str">
            <v>Set</v>
          </cell>
          <cell r="D302">
            <v>27000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</row>
        <row r="303">
          <cell r="A303">
            <v>19</v>
          </cell>
          <cell r="B303" t="str">
            <v>Grendel pintu kuningan</v>
          </cell>
          <cell r="C303" t="str">
            <v>Bh</v>
          </cell>
          <cell r="D303">
            <v>125000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</row>
        <row r="304">
          <cell r="A304">
            <v>20</v>
          </cell>
          <cell r="B304" t="str">
            <v xml:space="preserve">Grendel jendela </v>
          </cell>
          <cell r="C304" t="str">
            <v>Bh</v>
          </cell>
          <cell r="D304">
            <v>8100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1</v>
          </cell>
          <cell r="P304">
            <v>8100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</row>
        <row r="305">
          <cell r="A305">
            <v>21</v>
          </cell>
          <cell r="B305" t="str">
            <v>Grendel pintu</v>
          </cell>
          <cell r="C305" t="str">
            <v>Bh</v>
          </cell>
          <cell r="D305">
            <v>14200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</row>
        <row r="306">
          <cell r="A306">
            <v>22</v>
          </cell>
          <cell r="B306" t="str">
            <v>Stripting Knip</v>
          </cell>
          <cell r="C306" t="str">
            <v>Set</v>
          </cell>
          <cell r="D306">
            <v>13700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</row>
        <row r="307">
          <cell r="A307">
            <v>23</v>
          </cell>
          <cell r="B307" t="str">
            <v>Door Closer</v>
          </cell>
          <cell r="C307" t="str">
            <v>Set</v>
          </cell>
          <cell r="D307">
            <v>260800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</row>
        <row r="308">
          <cell r="A308">
            <v>24</v>
          </cell>
          <cell r="B308" t="str">
            <v>Door Holder</v>
          </cell>
          <cell r="C308" t="str">
            <v>Set</v>
          </cell>
          <cell r="D308">
            <v>500000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</row>
        <row r="309">
          <cell r="A309">
            <v>25</v>
          </cell>
          <cell r="B309" t="str">
            <v>Door Stop</v>
          </cell>
          <cell r="C309" t="str">
            <v>Set</v>
          </cell>
          <cell r="D309">
            <v>32100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</row>
        <row r="310">
          <cell r="A310">
            <v>26</v>
          </cell>
          <cell r="B310" t="str">
            <v>Kaca bening 5 mm</v>
          </cell>
          <cell r="C310" t="str">
            <v>M2</v>
          </cell>
          <cell r="D310">
            <v>66700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</row>
        <row r="311">
          <cell r="A311">
            <v>27</v>
          </cell>
          <cell r="B311" t="str">
            <v>Kaca bening 10 mm</v>
          </cell>
          <cell r="C311" t="str">
            <v>M2</v>
          </cell>
          <cell r="D311">
            <v>280895.75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1.1875</v>
          </cell>
          <cell r="L311">
            <v>333563.703125</v>
          </cell>
          <cell r="M311">
            <v>1.1875</v>
          </cell>
          <cell r="N311">
            <v>333563.703125</v>
          </cell>
          <cell r="O311">
            <v>0.64749999999999996</v>
          </cell>
          <cell r="P311">
            <v>181879.99812499998</v>
          </cell>
          <cell r="Q311">
            <v>4.5719999999999992</v>
          </cell>
          <cell r="R311">
            <v>1284255.3689999997</v>
          </cell>
          <cell r="S311">
            <v>1.3035499999999998</v>
          </cell>
          <cell r="T311">
            <v>366161.65491249994</v>
          </cell>
          <cell r="U311">
            <v>1.3035499999999998</v>
          </cell>
          <cell r="V311">
            <v>366161.65491249994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</row>
        <row r="312">
          <cell r="A312">
            <v>28</v>
          </cell>
          <cell r="B312" t="str">
            <v>Kaca Bening 12 mm</v>
          </cell>
          <cell r="C312" t="str">
            <v>M2</v>
          </cell>
          <cell r="D312">
            <v>403787.64062499994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</row>
        <row r="313">
          <cell r="A313">
            <v>29</v>
          </cell>
          <cell r="B313" t="str">
            <v>Besi hollow 4/4</v>
          </cell>
          <cell r="C313" t="str">
            <v>M'</v>
          </cell>
          <cell r="D313">
            <v>48625.000000000051</v>
          </cell>
          <cell r="F313">
            <v>0</v>
          </cell>
          <cell r="G313">
            <v>5.09</v>
          </cell>
          <cell r="H313">
            <v>247501.25000000026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</row>
        <row r="314">
          <cell r="A314">
            <v>30</v>
          </cell>
          <cell r="B314" t="str">
            <v>Besi hollow 6/6</v>
          </cell>
          <cell r="C314" t="str">
            <v>M'</v>
          </cell>
          <cell r="D314">
            <v>74462.500000000058</v>
          </cell>
          <cell r="E314">
            <v>1.413793103448276</v>
          </cell>
          <cell r="F314">
            <v>105274.56896551733</v>
          </cell>
          <cell r="G314">
            <v>5.09</v>
          </cell>
          <cell r="H314">
            <v>379014.12500000029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</row>
        <row r="315">
          <cell r="A315">
            <v>31</v>
          </cell>
          <cell r="B315" t="str">
            <v>Besi hollow 2.5/5</v>
          </cell>
          <cell r="C315" t="str">
            <v>Kg</v>
          </cell>
          <cell r="D315">
            <v>74462.500000000058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</row>
        <row r="316">
          <cell r="A316">
            <v>32</v>
          </cell>
          <cell r="B316" t="str">
            <v>Besi hollow 5/5</v>
          </cell>
          <cell r="C316" t="str">
            <v>Kg</v>
          </cell>
          <cell r="D316">
            <v>74462.500000000058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</row>
        <row r="317">
          <cell r="A317">
            <v>33</v>
          </cell>
          <cell r="B317" t="str">
            <v>Besi hollow 2/2</v>
          </cell>
          <cell r="C317" t="str">
            <v>Kg</v>
          </cell>
          <cell r="D317">
            <v>74462.500000000058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</row>
        <row r="318">
          <cell r="A318">
            <v>34</v>
          </cell>
          <cell r="B318" t="str">
            <v>Besi hollow 2/4</v>
          </cell>
          <cell r="C318" t="str">
            <v>Kg</v>
          </cell>
          <cell r="D318">
            <v>74462.500000000058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</row>
        <row r="319">
          <cell r="A319">
            <v>35</v>
          </cell>
          <cell r="B319" t="str">
            <v>Kaca Tempered 12 mm</v>
          </cell>
          <cell r="C319" t="str">
            <v>M2</v>
          </cell>
          <cell r="D319">
            <v>528395.75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</row>
        <row r="320">
          <cell r="A320">
            <v>36</v>
          </cell>
          <cell r="B320" t="str">
            <v>Glass Block</v>
          </cell>
          <cell r="C320" t="str">
            <v>Bh</v>
          </cell>
          <cell r="D320">
            <v>45000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</row>
        <row r="321">
          <cell r="A321">
            <v>37</v>
          </cell>
          <cell r="B321" t="str">
            <v>Kaca Es</v>
          </cell>
          <cell r="C321" t="str">
            <v>M2</v>
          </cell>
          <cell r="D321">
            <v>66700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</row>
        <row r="322">
          <cell r="A322">
            <v>38</v>
          </cell>
          <cell r="B322" t="str">
            <v>Krepyak Kaca Nako + Kerangka</v>
          </cell>
          <cell r="C322" t="str">
            <v>M2</v>
          </cell>
          <cell r="D322">
            <v>81300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</row>
        <row r="323">
          <cell r="A323">
            <v>39</v>
          </cell>
          <cell r="B323" t="str">
            <v>Sticker Efek Kaca Es</v>
          </cell>
          <cell r="C323" t="str">
            <v>M2</v>
          </cell>
          <cell r="D323">
            <v>150000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</row>
        <row r="324">
          <cell r="A324">
            <v>40</v>
          </cell>
          <cell r="B324" t="str">
            <v>Rel Pintu Dorong</v>
          </cell>
          <cell r="C324" t="str">
            <v>M'</v>
          </cell>
          <cell r="D324">
            <v>275000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4</v>
          </cell>
          <cell r="L324">
            <v>1100000</v>
          </cell>
          <cell r="M324">
            <v>4</v>
          </cell>
          <cell r="N324">
            <v>1100000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</row>
        <row r="325">
          <cell r="A325">
            <v>41</v>
          </cell>
          <cell r="B325" t="str">
            <v>Rolling Door</v>
          </cell>
          <cell r="C325" t="str">
            <v>M2</v>
          </cell>
          <cell r="D325">
            <v>358100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</row>
        <row r="326">
          <cell r="A326">
            <v>42</v>
          </cell>
          <cell r="B326" t="str">
            <v>Roster</v>
          </cell>
          <cell r="C326" t="str">
            <v>M2</v>
          </cell>
          <cell r="D326">
            <v>133850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0.2</v>
          </cell>
          <cell r="X326">
            <v>26770</v>
          </cell>
          <cell r="Y326">
            <v>5.15</v>
          </cell>
          <cell r="Z326">
            <v>689327.5</v>
          </cell>
          <cell r="AA326">
            <v>0.8</v>
          </cell>
          <cell r="AB326">
            <v>107080</v>
          </cell>
        </row>
        <row r="327">
          <cell r="A327">
            <v>43</v>
          </cell>
          <cell r="B327" t="str">
            <v>Gipsum Board</v>
          </cell>
          <cell r="C327" t="str">
            <v>M2</v>
          </cell>
          <cell r="D327">
            <v>29000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</row>
        <row r="328">
          <cell r="A328">
            <v>44</v>
          </cell>
          <cell r="B328" t="str">
            <v>List Gipsum</v>
          </cell>
          <cell r="C328" t="str">
            <v>M'</v>
          </cell>
          <cell r="D328">
            <v>17300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</row>
        <row r="329">
          <cell r="A329">
            <v>45</v>
          </cell>
          <cell r="B329" t="str">
            <v>Sealent</v>
          </cell>
          <cell r="C329" t="str">
            <v>M'</v>
          </cell>
          <cell r="D329">
            <v>8400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12.5</v>
          </cell>
          <cell r="L329">
            <v>105000</v>
          </cell>
          <cell r="M329">
            <v>12.5</v>
          </cell>
          <cell r="N329">
            <v>105000</v>
          </cell>
          <cell r="O329">
            <v>9.1999999999999993</v>
          </cell>
          <cell r="P329">
            <v>77280</v>
          </cell>
          <cell r="Q329">
            <v>69.260000000000005</v>
          </cell>
          <cell r="R329">
            <v>581784</v>
          </cell>
          <cell r="S329">
            <v>19.54</v>
          </cell>
          <cell r="T329">
            <v>164136</v>
          </cell>
          <cell r="U329">
            <v>19.54</v>
          </cell>
          <cell r="V329">
            <v>164136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</row>
        <row r="330">
          <cell r="A330">
            <v>46</v>
          </cell>
          <cell r="B330" t="str">
            <v>Benangan Kusen</v>
          </cell>
          <cell r="C330" t="str">
            <v>M'</v>
          </cell>
          <cell r="D330">
            <v>4296.0074999999997</v>
          </cell>
          <cell r="F330">
            <v>0</v>
          </cell>
          <cell r="G330">
            <v>5.5990000000000002</v>
          </cell>
          <cell r="H330">
            <v>24053.345992499999</v>
          </cell>
          <cell r="I330">
            <v>5.7839999999999998</v>
          </cell>
          <cell r="J330">
            <v>24848.107379999998</v>
          </cell>
          <cell r="K330">
            <v>14.399999999999999</v>
          </cell>
          <cell r="L330">
            <v>61862.507999999987</v>
          </cell>
          <cell r="M330">
            <v>14.399999999999999</v>
          </cell>
          <cell r="N330">
            <v>61862.507999999987</v>
          </cell>
          <cell r="O330">
            <v>8</v>
          </cell>
          <cell r="P330">
            <v>34368.06</v>
          </cell>
          <cell r="Q330">
            <v>23</v>
          </cell>
          <cell r="R330">
            <v>98808.172499999986</v>
          </cell>
          <cell r="S330">
            <v>14.32</v>
          </cell>
          <cell r="T330">
            <v>61518.827399999995</v>
          </cell>
          <cell r="U330">
            <v>14.32</v>
          </cell>
          <cell r="V330">
            <v>61518.827399999995</v>
          </cell>
          <cell r="W330">
            <v>0.8</v>
          </cell>
          <cell r="X330">
            <v>3436.806</v>
          </cell>
          <cell r="Y330">
            <v>55.800000000000004</v>
          </cell>
          <cell r="Z330">
            <v>239717.21849999999</v>
          </cell>
          <cell r="AA330">
            <v>69.2</v>
          </cell>
          <cell r="AB330">
            <v>297283.71899999998</v>
          </cell>
        </row>
        <row r="331">
          <cell r="A331">
            <v>47</v>
          </cell>
          <cell r="B331" t="str">
            <v xml:space="preserve">Cat Kayu </v>
          </cell>
          <cell r="C331" t="str">
            <v>M2</v>
          </cell>
          <cell r="D331">
            <v>19370.5</v>
          </cell>
          <cell r="F331">
            <v>0</v>
          </cell>
          <cell r="G331">
            <v>0</v>
          </cell>
          <cell r="H331">
            <v>0</v>
          </cell>
          <cell r="I331">
            <v>4.0991999999999997</v>
          </cell>
          <cell r="J331">
            <v>79403.553599999999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</row>
        <row r="332">
          <cell r="A332">
            <v>48</v>
          </cell>
          <cell r="B332" t="str">
            <v>Cat Besi</v>
          </cell>
          <cell r="C332" t="str">
            <v>M2</v>
          </cell>
          <cell r="D332">
            <v>13698</v>
          </cell>
          <cell r="F332">
            <v>0</v>
          </cell>
          <cell r="G332">
            <v>5.6445590696960588</v>
          </cell>
          <cell r="H332">
            <v>77319.170136696615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</row>
        <row r="333">
          <cell r="A333">
            <v>49</v>
          </cell>
          <cell r="B333" t="str">
            <v>Cat Dinding</v>
          </cell>
          <cell r="C333" t="str">
            <v>M2</v>
          </cell>
          <cell r="D333">
            <v>9900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0.4</v>
          </cell>
          <cell r="X333">
            <v>3960</v>
          </cell>
          <cell r="Y333">
            <v>10.3</v>
          </cell>
          <cell r="Z333">
            <v>101970</v>
          </cell>
          <cell r="AA333">
            <v>13.025</v>
          </cell>
          <cell r="AB333">
            <v>128947.5</v>
          </cell>
        </row>
        <row r="334">
          <cell r="A334">
            <v>50</v>
          </cell>
          <cell r="B334" t="str">
            <v>Plesteran Camprot</v>
          </cell>
          <cell r="C334" t="str">
            <v>M2</v>
          </cell>
          <cell r="D334">
            <v>14600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K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1.6</v>
          </cell>
          <cell r="Z334">
            <v>23360</v>
          </cell>
          <cell r="AA334">
            <v>0.8</v>
          </cell>
          <cell r="AB334">
            <v>11680</v>
          </cell>
        </row>
        <row r="336">
          <cell r="B336" t="str">
            <v>Jumlah Harga</v>
          </cell>
          <cell r="F336">
            <v>105274.56896551733</v>
          </cell>
          <cell r="H336">
            <v>1760337.7291291971</v>
          </cell>
          <cell r="J336">
            <v>1690743.9109799999</v>
          </cell>
          <cell r="L336">
            <v>1778477.1111249998</v>
          </cell>
          <cell r="N336">
            <v>1778477.1111249998</v>
          </cell>
          <cell r="P336">
            <v>301628.05812499998</v>
          </cell>
          <cell r="R336">
            <v>2845730.9414999997</v>
          </cell>
          <cell r="T336">
            <v>724261.3623124999</v>
          </cell>
          <cell r="V336">
            <v>724261.3623124999</v>
          </cell>
          <cell r="X336">
            <v>34166.805999999997</v>
          </cell>
          <cell r="Z336">
            <v>1054374.7185</v>
          </cell>
          <cell r="AB336">
            <v>544991.21900000004</v>
          </cell>
        </row>
        <row r="340">
          <cell r="A340" t="str">
            <v>No.</v>
          </cell>
          <cell r="B340" t="str">
            <v>Item Pekerjaan</v>
          </cell>
          <cell r="C340" t="str">
            <v>Satuan</v>
          </cell>
          <cell r="D340" t="str">
            <v>Harga Satuan</v>
          </cell>
          <cell r="E340" t="str">
            <v>P1A</v>
          </cell>
          <cell r="G340" t="str">
            <v>P1B</v>
          </cell>
          <cell r="I340" t="str">
            <v>P2</v>
          </cell>
          <cell r="K340" t="str">
            <v>P3A</v>
          </cell>
          <cell r="M340" t="str">
            <v>P3B</v>
          </cell>
          <cell r="O340" t="str">
            <v>P4A</v>
          </cell>
          <cell r="Q340" t="str">
            <v>P4B</v>
          </cell>
          <cell r="S340" t="str">
            <v>J2A</v>
          </cell>
          <cell r="U340" t="str">
            <v>J2B</v>
          </cell>
          <cell r="W340" t="str">
            <v>J3</v>
          </cell>
          <cell r="Y340" t="str">
            <v>J4</v>
          </cell>
          <cell r="AA340" t="str">
            <v>J5 atau J8</v>
          </cell>
          <cell r="AC340" t="str">
            <v>BV1</v>
          </cell>
          <cell r="AE340" t="str">
            <v>BV2</v>
          </cell>
        </row>
        <row r="341">
          <cell r="D341" t="str">
            <v>Rp.</v>
          </cell>
          <cell r="E341" t="str">
            <v>Vol.</v>
          </cell>
          <cell r="F341" t="str">
            <v>Jumlah Harga</v>
          </cell>
          <cell r="G341" t="str">
            <v>Vol.</v>
          </cell>
          <cell r="H341" t="str">
            <v>Jumlah Harga</v>
          </cell>
          <cell r="I341" t="str">
            <v>Vol.</v>
          </cell>
          <cell r="J341" t="str">
            <v>Jumlah Harga</v>
          </cell>
          <cell r="K341" t="str">
            <v>Vol.</v>
          </cell>
          <cell r="L341" t="str">
            <v>Jumlah Harga</v>
          </cell>
          <cell r="M341" t="str">
            <v>Vol.</v>
          </cell>
          <cell r="N341" t="str">
            <v>Jumlah Harga</v>
          </cell>
          <cell r="O341" t="str">
            <v>Vol.</v>
          </cell>
          <cell r="P341" t="str">
            <v>Jumlah Harga</v>
          </cell>
          <cell r="Q341" t="str">
            <v>Vol.</v>
          </cell>
          <cell r="R341" t="str">
            <v>Jumlah Harga</v>
          </cell>
          <cell r="S341" t="str">
            <v>Vol.</v>
          </cell>
          <cell r="T341" t="str">
            <v>Jumlah Harga</v>
          </cell>
          <cell r="U341" t="str">
            <v>Vol.</v>
          </cell>
          <cell r="V341" t="str">
            <v>Jumlah Harga</v>
          </cell>
          <cell r="W341" t="str">
            <v>Vol.</v>
          </cell>
          <cell r="X341" t="str">
            <v>Jumlah Harga</v>
          </cell>
          <cell r="Y341" t="str">
            <v>Vol.</v>
          </cell>
          <cell r="Z341" t="str">
            <v>Jumlah Harga</v>
          </cell>
          <cell r="AA341" t="str">
            <v>Vol.</v>
          </cell>
          <cell r="AB341" t="str">
            <v>Jumlah Harga</v>
          </cell>
          <cell r="AC341" t="str">
            <v>Vol.</v>
          </cell>
          <cell r="AD341" t="str">
            <v>Jumlah Harga</v>
          </cell>
          <cell r="AE341" t="str">
            <v>Vol.</v>
          </cell>
          <cell r="AF341" t="str">
            <v>Jumlah Harga</v>
          </cell>
        </row>
        <row r="342">
          <cell r="A342" t="str">
            <v>VI.</v>
          </cell>
          <cell r="B342" t="str">
            <v>UNIT BANGUNAN ASRAMA</v>
          </cell>
        </row>
        <row r="344">
          <cell r="A344">
            <v>1</v>
          </cell>
          <cell r="B344" t="str">
            <v>Kayu 6/12</v>
          </cell>
          <cell r="C344" t="str">
            <v>M3</v>
          </cell>
          <cell r="D344">
            <v>0</v>
          </cell>
          <cell r="E344">
            <v>1.12E-2</v>
          </cell>
          <cell r="F344">
            <v>0</v>
          </cell>
          <cell r="G344">
            <v>1.12E-2</v>
          </cell>
          <cell r="H344">
            <v>0</v>
          </cell>
          <cell r="I344">
            <v>0</v>
          </cell>
          <cell r="J344">
            <v>0</v>
          </cell>
          <cell r="K344">
            <v>3.6144000000000003E-2</v>
          </cell>
          <cell r="L344">
            <v>0</v>
          </cell>
          <cell r="M344">
            <v>3.6144000000000003E-2</v>
          </cell>
          <cell r="N344">
            <v>0</v>
          </cell>
          <cell r="O344">
            <v>8.0000000000000002E-3</v>
          </cell>
          <cell r="P344">
            <v>0</v>
          </cell>
          <cell r="Q344">
            <v>8.0000000000000002E-3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</row>
        <row r="345">
          <cell r="A345">
            <v>2</v>
          </cell>
          <cell r="B345" t="str">
            <v>Kayu Slimar 3/10</v>
          </cell>
          <cell r="C345" t="str">
            <v>M3</v>
          </cell>
          <cell r="D345">
            <v>0</v>
          </cell>
          <cell r="E345">
            <v>3.2000000000000002E-3</v>
          </cell>
          <cell r="F345">
            <v>0</v>
          </cell>
          <cell r="G345">
            <v>3.2000000000000002E-3</v>
          </cell>
          <cell r="H345">
            <v>0</v>
          </cell>
          <cell r="I345">
            <v>0</v>
          </cell>
          <cell r="J345">
            <v>0</v>
          </cell>
          <cell r="K345">
            <v>1.4159999999999999E-2</v>
          </cell>
          <cell r="L345">
            <v>0</v>
          </cell>
          <cell r="M345">
            <v>1.4159999999999999E-2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</row>
        <row r="346">
          <cell r="A346">
            <v>3</v>
          </cell>
          <cell r="B346" t="str">
            <v>Kayu Slimar 3/15</v>
          </cell>
          <cell r="C346" t="str">
            <v>M3</v>
          </cell>
          <cell r="D346">
            <v>0</v>
          </cell>
          <cell r="E346">
            <v>3.2</v>
          </cell>
          <cell r="F346">
            <v>0</v>
          </cell>
          <cell r="G346">
            <v>3.2</v>
          </cell>
          <cell r="H346">
            <v>0</v>
          </cell>
          <cell r="I346">
            <v>0</v>
          </cell>
          <cell r="J346">
            <v>0</v>
          </cell>
          <cell r="K346">
            <v>2.6999999999999997E-3</v>
          </cell>
          <cell r="L346">
            <v>0</v>
          </cell>
          <cell r="M346">
            <v>2.6999999999999997E-3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</row>
        <row r="347">
          <cell r="A347">
            <v>4</v>
          </cell>
          <cell r="B347" t="str">
            <v>Kayu Slimar 3/20</v>
          </cell>
          <cell r="C347" t="str">
            <v>M3</v>
          </cell>
          <cell r="D347">
            <v>0</v>
          </cell>
          <cell r="E347">
            <v>3.2</v>
          </cell>
          <cell r="F347">
            <v>0</v>
          </cell>
          <cell r="G347">
            <v>3.2</v>
          </cell>
          <cell r="H347">
            <v>0</v>
          </cell>
          <cell r="I347">
            <v>0</v>
          </cell>
          <cell r="J347">
            <v>0</v>
          </cell>
          <cell r="K347">
            <v>3.5999999999999999E-3</v>
          </cell>
          <cell r="L347">
            <v>0</v>
          </cell>
          <cell r="M347">
            <v>3.5999999999999999E-3</v>
          </cell>
          <cell r="N347">
            <v>0</v>
          </cell>
          <cell r="O347">
            <v>1.32</v>
          </cell>
          <cell r="P347">
            <v>0</v>
          </cell>
          <cell r="Q347">
            <v>1.32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</row>
        <row r="348">
          <cell r="A348">
            <v>5</v>
          </cell>
          <cell r="B348" t="str">
            <v>Kayu 2/10</v>
          </cell>
          <cell r="C348" t="str">
            <v>M3</v>
          </cell>
          <cell r="D348">
            <v>0</v>
          </cell>
          <cell r="E348">
            <v>5</v>
          </cell>
          <cell r="F348">
            <v>0</v>
          </cell>
          <cell r="G348">
            <v>5</v>
          </cell>
          <cell r="H348">
            <v>0</v>
          </cell>
          <cell r="I348">
            <v>0</v>
          </cell>
          <cell r="J348">
            <v>0</v>
          </cell>
          <cell r="K348">
            <v>5.4000000000000012E-3</v>
          </cell>
          <cell r="L348">
            <v>0</v>
          </cell>
          <cell r="M348">
            <v>5.4000000000000012E-3</v>
          </cell>
          <cell r="N348">
            <v>0</v>
          </cell>
          <cell r="O348">
            <v>3.8</v>
          </cell>
          <cell r="P348">
            <v>0</v>
          </cell>
          <cell r="Q348">
            <v>3.8</v>
          </cell>
          <cell r="R348">
            <v>0</v>
          </cell>
          <cell r="S348">
            <v>10.85</v>
          </cell>
          <cell r="T348">
            <v>0</v>
          </cell>
          <cell r="U348">
            <v>10.85</v>
          </cell>
          <cell r="V348">
            <v>0</v>
          </cell>
          <cell r="W348">
            <v>0</v>
          </cell>
          <cell r="X348">
            <v>0</v>
          </cell>
          <cell r="Y348">
            <v>4.5999999999999996</v>
          </cell>
          <cell r="Z348">
            <v>0</v>
          </cell>
          <cell r="AA348">
            <v>3.5999999999999996</v>
          </cell>
          <cell r="AB348">
            <v>0</v>
          </cell>
          <cell r="AC348">
            <v>4</v>
          </cell>
          <cell r="AD348">
            <v>0</v>
          </cell>
          <cell r="AE348">
            <v>4</v>
          </cell>
          <cell r="AF348">
            <v>0</v>
          </cell>
        </row>
        <row r="349">
          <cell r="A349">
            <v>6</v>
          </cell>
          <cell r="B349" t="str">
            <v>Panil t = 3 cm</v>
          </cell>
          <cell r="C349" t="str">
            <v>M2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0.49500000000000005</v>
          </cell>
          <cell r="L349">
            <v>0</v>
          </cell>
          <cell r="M349">
            <v>0.49500000000000005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6.66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</row>
        <row r="350">
          <cell r="A350">
            <v>1</v>
          </cell>
          <cell r="B350" t="str">
            <v>Kusen Aluminium 5/10</v>
          </cell>
          <cell r="C350" t="str">
            <v>M'</v>
          </cell>
          <cell r="D350">
            <v>124948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6.1999999999999993</v>
          </cell>
          <cell r="J350">
            <v>774677.59999999986</v>
          </cell>
          <cell r="K350">
            <v>5</v>
          </cell>
          <cell r="L350">
            <v>624740</v>
          </cell>
          <cell r="M350">
            <v>5</v>
          </cell>
          <cell r="N350">
            <v>624740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</row>
        <row r="351">
          <cell r="A351">
            <v>2</v>
          </cell>
          <cell r="B351" t="str">
            <v xml:space="preserve">Rangka Daun Jendela Alumunium </v>
          </cell>
          <cell r="C351" t="str">
            <v>M'</v>
          </cell>
          <cell r="D351">
            <v>124948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7</v>
          </cell>
          <cell r="T351">
            <v>874636</v>
          </cell>
          <cell r="U351">
            <v>7</v>
          </cell>
          <cell r="V351">
            <v>874636</v>
          </cell>
          <cell r="W351">
            <v>0</v>
          </cell>
          <cell r="X351">
            <v>0</v>
          </cell>
          <cell r="Y351">
            <v>4.2</v>
          </cell>
          <cell r="Z351">
            <v>524781.6</v>
          </cell>
          <cell r="AA351">
            <v>3.2</v>
          </cell>
          <cell r="AB351">
            <v>399833.60000000003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</row>
        <row r="352">
          <cell r="A352">
            <v>3</v>
          </cell>
          <cell r="B352" t="str">
            <v>Rangka Tiang Sirip Alumunium 1/1 Putih</v>
          </cell>
          <cell r="C352" t="str">
            <v>M'</v>
          </cell>
          <cell r="D352">
            <v>62474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2.6</v>
          </cell>
          <cell r="T352">
            <v>162432.4</v>
          </cell>
          <cell r="U352">
            <v>2.6</v>
          </cell>
          <cell r="V352">
            <v>162432.4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</row>
        <row r="353">
          <cell r="A353">
            <v>4</v>
          </cell>
          <cell r="B353" t="str">
            <v>Pasang Shading Sirip Alumunium 0.2/10 +Rangka</v>
          </cell>
          <cell r="C353" t="str">
            <v>M2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0.26250000000000001</v>
          </cell>
          <cell r="T353">
            <v>0</v>
          </cell>
          <cell r="U353">
            <v>0.26250000000000001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</row>
        <row r="354">
          <cell r="A354">
            <v>5</v>
          </cell>
          <cell r="B354" t="str">
            <v>Daun Pintu Panil Kamper</v>
          </cell>
          <cell r="C354" t="str">
            <v>bh</v>
          </cell>
          <cell r="D354">
            <v>550000</v>
          </cell>
          <cell r="E354">
            <v>1.2E-2</v>
          </cell>
          <cell r="F354">
            <v>6600</v>
          </cell>
          <cell r="G354">
            <v>1.2E-2</v>
          </cell>
          <cell r="H354">
            <v>6600</v>
          </cell>
          <cell r="I354">
            <v>0</v>
          </cell>
          <cell r="J354">
            <v>0</v>
          </cell>
          <cell r="K354">
            <v>1.2</v>
          </cell>
          <cell r="L354">
            <v>660000</v>
          </cell>
          <cell r="M354">
            <v>1.2</v>
          </cell>
          <cell r="N354">
            <v>660000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</row>
        <row r="355">
          <cell r="A355">
            <v>6</v>
          </cell>
          <cell r="B355" t="str">
            <v>Plat besi t = 2 mm</v>
          </cell>
          <cell r="C355" t="str">
            <v>Kg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</row>
        <row r="356">
          <cell r="A356">
            <v>7</v>
          </cell>
          <cell r="B356" t="str">
            <v>C 40.40.2  (pesan khusus)</v>
          </cell>
          <cell r="C356" t="str">
            <v>Kg</v>
          </cell>
          <cell r="D356">
            <v>14122.3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</row>
        <row r="357">
          <cell r="A357">
            <v>8</v>
          </cell>
          <cell r="B357" t="str">
            <v>Handle besi dia 16 mm</v>
          </cell>
          <cell r="C357" t="str">
            <v>Set</v>
          </cell>
          <cell r="D357">
            <v>129652.5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</row>
        <row r="358">
          <cell r="A358">
            <v>9</v>
          </cell>
          <cell r="B358" t="str">
            <v>Hendle pintu Stainless</v>
          </cell>
          <cell r="C358" t="str">
            <v>Set</v>
          </cell>
          <cell r="D358">
            <v>261652.5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2</v>
          </cell>
          <cell r="J358">
            <v>523305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</row>
        <row r="359">
          <cell r="A359">
            <v>10</v>
          </cell>
          <cell r="B359" t="str">
            <v>Kunci Pintu Handle stainleess (dorma)</v>
          </cell>
          <cell r="C359" t="str">
            <v>Set</v>
          </cell>
          <cell r="D359">
            <v>650000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</row>
        <row r="360">
          <cell r="A360">
            <v>11</v>
          </cell>
          <cell r="B360" t="str">
            <v>Kunci tanam Antik</v>
          </cell>
          <cell r="C360" t="str">
            <v>Set</v>
          </cell>
          <cell r="D360">
            <v>265000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</row>
        <row r="361">
          <cell r="A361">
            <v>12</v>
          </cell>
          <cell r="B361" t="str">
            <v>Kunci tanam biasa</v>
          </cell>
          <cell r="C361" t="str">
            <v>Set</v>
          </cell>
          <cell r="D361">
            <v>168565</v>
          </cell>
          <cell r="E361">
            <v>1</v>
          </cell>
          <cell r="F361">
            <v>168565</v>
          </cell>
          <cell r="G361">
            <v>1</v>
          </cell>
          <cell r="H361">
            <v>168565</v>
          </cell>
          <cell r="I361">
            <v>0</v>
          </cell>
          <cell r="J361">
            <v>0</v>
          </cell>
          <cell r="K361">
            <v>1</v>
          </cell>
          <cell r="L361">
            <v>168565</v>
          </cell>
          <cell r="M361">
            <v>1</v>
          </cell>
          <cell r="N361">
            <v>168565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</row>
        <row r="362">
          <cell r="A362">
            <v>13</v>
          </cell>
          <cell r="B362" t="str">
            <v>Kunci Silinder</v>
          </cell>
          <cell r="C362" t="str">
            <v>Set</v>
          </cell>
          <cell r="D362">
            <v>217900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</row>
        <row r="363">
          <cell r="A363">
            <v>14</v>
          </cell>
          <cell r="B363" t="str">
            <v>Kunci Selot</v>
          </cell>
          <cell r="C363" t="str">
            <v>Set</v>
          </cell>
          <cell r="D363">
            <v>48300</v>
          </cell>
          <cell r="E363">
            <v>1</v>
          </cell>
          <cell r="F363">
            <v>48300</v>
          </cell>
          <cell r="G363">
            <v>1</v>
          </cell>
          <cell r="H363">
            <v>48300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1</v>
          </cell>
          <cell r="P363">
            <v>48300</v>
          </cell>
          <cell r="Q363">
            <v>1</v>
          </cell>
          <cell r="R363">
            <v>48300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</row>
        <row r="364">
          <cell r="A364">
            <v>15</v>
          </cell>
          <cell r="B364" t="str">
            <v>Engsel jendela</v>
          </cell>
          <cell r="C364" t="str">
            <v>Bh</v>
          </cell>
          <cell r="D364">
            <v>16600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4</v>
          </cell>
          <cell r="T364">
            <v>66400</v>
          </cell>
          <cell r="U364">
            <v>4</v>
          </cell>
          <cell r="V364">
            <v>66400</v>
          </cell>
          <cell r="W364">
            <v>0</v>
          </cell>
          <cell r="X364">
            <v>0</v>
          </cell>
          <cell r="Y364">
            <v>2</v>
          </cell>
          <cell r="Z364">
            <v>33200</v>
          </cell>
          <cell r="AA364">
            <v>2</v>
          </cell>
          <cell r="AB364">
            <v>33200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</row>
        <row r="365">
          <cell r="A365">
            <v>16</v>
          </cell>
          <cell r="B365" t="str">
            <v>Engsel pintu</v>
          </cell>
          <cell r="C365" t="str">
            <v>Bh</v>
          </cell>
          <cell r="D365">
            <v>44395.75</v>
          </cell>
          <cell r="E365">
            <v>2</v>
          </cell>
          <cell r="F365">
            <v>88791.5</v>
          </cell>
          <cell r="G365">
            <v>2</v>
          </cell>
          <cell r="H365">
            <v>88791.5</v>
          </cell>
          <cell r="I365">
            <v>4</v>
          </cell>
          <cell r="J365">
            <v>177583</v>
          </cell>
          <cell r="K365">
            <v>3</v>
          </cell>
          <cell r="L365">
            <v>133187.25</v>
          </cell>
          <cell r="M365">
            <v>3</v>
          </cell>
          <cell r="N365">
            <v>133187.25</v>
          </cell>
          <cell r="O365">
            <v>2</v>
          </cell>
          <cell r="P365">
            <v>88791.5</v>
          </cell>
          <cell r="Q365">
            <v>2</v>
          </cell>
          <cell r="R365">
            <v>88791.5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</row>
        <row r="366">
          <cell r="A366">
            <v>17</v>
          </cell>
          <cell r="B366" t="str">
            <v>Engsel Pintu dari pipa besi dia 2 cm</v>
          </cell>
          <cell r="C366" t="str">
            <v>Bh</v>
          </cell>
          <cell r="D366">
            <v>66593.625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</row>
        <row r="367">
          <cell r="A367">
            <v>18</v>
          </cell>
          <cell r="B367" t="str">
            <v>Kait/hak angin</v>
          </cell>
          <cell r="C367" t="str">
            <v>Set</v>
          </cell>
          <cell r="D367">
            <v>27000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6</v>
          </cell>
          <cell r="T367">
            <v>162000</v>
          </cell>
          <cell r="U367">
            <v>6</v>
          </cell>
          <cell r="V367">
            <v>162000</v>
          </cell>
          <cell r="W367">
            <v>0</v>
          </cell>
          <cell r="X367">
            <v>0</v>
          </cell>
          <cell r="Y367">
            <v>2</v>
          </cell>
          <cell r="Z367">
            <v>54000</v>
          </cell>
          <cell r="AA367">
            <v>2</v>
          </cell>
          <cell r="AB367">
            <v>54000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</row>
        <row r="368">
          <cell r="A368">
            <v>19</v>
          </cell>
          <cell r="B368" t="str">
            <v>Grendel pintu kuningan</v>
          </cell>
          <cell r="C368" t="str">
            <v>Bh</v>
          </cell>
          <cell r="D368">
            <v>125000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</row>
        <row r="369">
          <cell r="A369">
            <v>20</v>
          </cell>
          <cell r="B369" t="str">
            <v xml:space="preserve">Grendel jendela </v>
          </cell>
          <cell r="C369" t="str">
            <v>Bh</v>
          </cell>
          <cell r="D369">
            <v>8100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3</v>
          </cell>
          <cell r="T369">
            <v>24300</v>
          </cell>
          <cell r="U369">
            <v>3</v>
          </cell>
          <cell r="V369">
            <v>24300</v>
          </cell>
          <cell r="W369">
            <v>0</v>
          </cell>
          <cell r="X369">
            <v>0</v>
          </cell>
          <cell r="Y369">
            <v>1</v>
          </cell>
          <cell r="Z369">
            <v>8100</v>
          </cell>
          <cell r="AA369">
            <v>1</v>
          </cell>
          <cell r="AB369">
            <v>8100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</row>
        <row r="370">
          <cell r="A370">
            <v>21</v>
          </cell>
          <cell r="B370" t="str">
            <v>Grendel pintu</v>
          </cell>
          <cell r="C370" t="str">
            <v>Bh</v>
          </cell>
          <cell r="D370">
            <v>14200</v>
          </cell>
          <cell r="E370">
            <v>1</v>
          </cell>
          <cell r="F370">
            <v>14200</v>
          </cell>
          <cell r="G370">
            <v>1</v>
          </cell>
          <cell r="H370">
            <v>14200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1</v>
          </cell>
          <cell r="P370">
            <v>14200</v>
          </cell>
          <cell r="Q370">
            <v>1</v>
          </cell>
          <cell r="R370">
            <v>14200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</row>
        <row r="371">
          <cell r="A371">
            <v>22</v>
          </cell>
          <cell r="B371" t="str">
            <v>Stripting Knip</v>
          </cell>
          <cell r="C371" t="str">
            <v>Set</v>
          </cell>
          <cell r="D371">
            <v>13700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</row>
        <row r="372">
          <cell r="A372">
            <v>23</v>
          </cell>
          <cell r="B372" t="str">
            <v>Door Closer</v>
          </cell>
          <cell r="C372" t="str">
            <v>Set</v>
          </cell>
          <cell r="D372">
            <v>260800</v>
          </cell>
          <cell r="E372">
            <v>1</v>
          </cell>
          <cell r="F372">
            <v>260800</v>
          </cell>
          <cell r="G372">
            <v>1</v>
          </cell>
          <cell r="H372">
            <v>260800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</row>
        <row r="373">
          <cell r="A373">
            <v>24</v>
          </cell>
          <cell r="B373" t="str">
            <v>Door Holder</v>
          </cell>
          <cell r="C373" t="str">
            <v>Set</v>
          </cell>
          <cell r="D373">
            <v>500000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</row>
        <row r="374">
          <cell r="A374">
            <v>25</v>
          </cell>
          <cell r="B374" t="str">
            <v>Door Stop</v>
          </cell>
          <cell r="C374" t="str">
            <v>Set</v>
          </cell>
          <cell r="D374">
            <v>32100</v>
          </cell>
          <cell r="E374">
            <v>1</v>
          </cell>
          <cell r="F374">
            <v>32100</v>
          </cell>
          <cell r="G374">
            <v>1</v>
          </cell>
          <cell r="H374">
            <v>32100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</row>
        <row r="375">
          <cell r="A375">
            <v>26</v>
          </cell>
          <cell r="B375" t="str">
            <v>Kaca bening 5 mm</v>
          </cell>
          <cell r="C375" t="str">
            <v>M2</v>
          </cell>
          <cell r="D375">
            <v>66700</v>
          </cell>
          <cell r="E375">
            <v>5.0399999999999993E-2</v>
          </cell>
          <cell r="F375">
            <v>3361.6799999999994</v>
          </cell>
          <cell r="G375">
            <v>5.0399999999999993E-2</v>
          </cell>
          <cell r="H375">
            <v>3361.6799999999994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0.25919999999999999</v>
          </cell>
          <cell r="T375">
            <v>17288.64</v>
          </cell>
          <cell r="U375">
            <v>0.25919999999999999</v>
          </cell>
          <cell r="V375">
            <v>17288.64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0.4</v>
          </cell>
          <cell r="AF375">
            <v>26680</v>
          </cell>
        </row>
        <row r="376">
          <cell r="A376">
            <v>27</v>
          </cell>
          <cell r="B376" t="str">
            <v>Kaca bening 10 mm</v>
          </cell>
          <cell r="C376" t="str">
            <v>M2</v>
          </cell>
          <cell r="D376">
            <v>280895.75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1.1326000000000001</v>
          </cell>
          <cell r="T376">
            <v>318142.52645</v>
          </cell>
          <cell r="U376">
            <v>1.1326000000000001</v>
          </cell>
          <cell r="V376">
            <v>318142.52645</v>
          </cell>
          <cell r="W376">
            <v>2.8839999999999999</v>
          </cell>
          <cell r="X376">
            <v>810103.34299999999</v>
          </cell>
          <cell r="Y376">
            <v>0.50749999999999995</v>
          </cell>
          <cell r="Z376">
            <v>142554.59312499998</v>
          </cell>
          <cell r="AA376">
            <v>0.33249999999999996</v>
          </cell>
          <cell r="AB376">
            <v>93397.836874999994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</row>
        <row r="377">
          <cell r="A377">
            <v>28</v>
          </cell>
          <cell r="B377" t="str">
            <v>Kaca Bening 12 mm</v>
          </cell>
          <cell r="C377" t="str">
            <v>M2</v>
          </cell>
          <cell r="D377">
            <v>403787.64062499994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</row>
        <row r="378">
          <cell r="A378">
            <v>29</v>
          </cell>
          <cell r="B378" t="str">
            <v>Besi hollow 4/4</v>
          </cell>
          <cell r="C378" t="str">
            <v>M'</v>
          </cell>
          <cell r="D378">
            <v>48625.000000000051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</row>
        <row r="379">
          <cell r="A379">
            <v>30</v>
          </cell>
          <cell r="B379" t="str">
            <v>Besi hollow 6/6</v>
          </cell>
          <cell r="C379" t="str">
            <v>M'</v>
          </cell>
          <cell r="D379">
            <v>74462.500000000058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</row>
        <row r="380">
          <cell r="A380">
            <v>31</v>
          </cell>
          <cell r="B380" t="str">
            <v>Besi hollow 2.5/5</v>
          </cell>
          <cell r="C380" t="str">
            <v>Kg</v>
          </cell>
          <cell r="D380">
            <v>74462.500000000058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</row>
        <row r="381">
          <cell r="A381">
            <v>32</v>
          </cell>
          <cell r="B381" t="str">
            <v>Besi hollow 5/5</v>
          </cell>
          <cell r="C381" t="str">
            <v>Kg</v>
          </cell>
          <cell r="D381">
            <v>74462.500000000058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</row>
        <row r="382">
          <cell r="A382">
            <v>33</v>
          </cell>
          <cell r="B382" t="str">
            <v>Besi hollow 2/2</v>
          </cell>
          <cell r="C382" t="str">
            <v>Kg</v>
          </cell>
          <cell r="D382">
            <v>74462.500000000058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</row>
        <row r="383">
          <cell r="A383">
            <v>34</v>
          </cell>
          <cell r="B383" t="str">
            <v>Besi hollow 2/4</v>
          </cell>
          <cell r="C383" t="str">
            <v>Kg</v>
          </cell>
          <cell r="D383">
            <v>74462.500000000058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</row>
        <row r="384">
          <cell r="A384">
            <v>35</v>
          </cell>
          <cell r="B384" t="str">
            <v>Kaca Tempered 12 mm</v>
          </cell>
          <cell r="C384" t="str">
            <v>M2</v>
          </cell>
          <cell r="D384">
            <v>528395.75</v>
          </cell>
          <cell r="E384">
            <v>4.3049999999999997</v>
          </cell>
          <cell r="F384">
            <v>2274743.7037499999</v>
          </cell>
          <cell r="G384">
            <v>4.3049999999999997</v>
          </cell>
          <cell r="H384">
            <v>2274743.7037499999</v>
          </cell>
          <cell r="I384">
            <v>4.3049999999999997</v>
          </cell>
          <cell r="J384">
            <v>2274743.7037499999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</row>
        <row r="385">
          <cell r="A385">
            <v>36</v>
          </cell>
          <cell r="B385" t="str">
            <v>Glass Block</v>
          </cell>
          <cell r="C385" t="str">
            <v>Bh</v>
          </cell>
          <cell r="D385">
            <v>45000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</row>
        <row r="386">
          <cell r="A386">
            <v>37</v>
          </cell>
          <cell r="B386" t="str">
            <v>Kaca Es</v>
          </cell>
          <cell r="C386" t="str">
            <v>M2</v>
          </cell>
          <cell r="D386">
            <v>66700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0.4</v>
          </cell>
          <cell r="AD386">
            <v>26680</v>
          </cell>
          <cell r="AE386">
            <v>0</v>
          </cell>
          <cell r="AF386">
            <v>0</v>
          </cell>
        </row>
        <row r="387">
          <cell r="A387">
            <v>38</v>
          </cell>
          <cell r="B387" t="str">
            <v>Krepyak Kaca Nako + Kerangka</v>
          </cell>
          <cell r="C387" t="str">
            <v>M2</v>
          </cell>
          <cell r="D387">
            <v>81300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</row>
        <row r="388">
          <cell r="A388">
            <v>39</v>
          </cell>
          <cell r="B388" t="str">
            <v>Sticker Efek Kaca Es</v>
          </cell>
          <cell r="C388" t="str">
            <v>M2</v>
          </cell>
          <cell r="D388">
            <v>150000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</row>
        <row r="389">
          <cell r="A389">
            <v>40</v>
          </cell>
          <cell r="B389" t="str">
            <v>Rel Pintu Dorong</v>
          </cell>
          <cell r="C389" t="str">
            <v>M'</v>
          </cell>
          <cell r="D389">
            <v>275000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</row>
        <row r="390">
          <cell r="A390">
            <v>41</v>
          </cell>
          <cell r="B390" t="str">
            <v>Rolling Door</v>
          </cell>
          <cell r="C390" t="str">
            <v>M2</v>
          </cell>
          <cell r="D390">
            <v>358100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</row>
        <row r="391">
          <cell r="A391">
            <v>42</v>
          </cell>
          <cell r="B391" t="str">
            <v>Roster</v>
          </cell>
          <cell r="C391" t="str">
            <v>M2</v>
          </cell>
          <cell r="D391">
            <v>133850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</row>
        <row r="392">
          <cell r="A392">
            <v>43</v>
          </cell>
          <cell r="B392" t="str">
            <v>Gipsum Board</v>
          </cell>
          <cell r="C392" t="str">
            <v>M2</v>
          </cell>
          <cell r="D392">
            <v>29000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</row>
        <row r="393">
          <cell r="A393">
            <v>44</v>
          </cell>
          <cell r="B393" t="str">
            <v>List Gipsum</v>
          </cell>
          <cell r="C393" t="str">
            <v>M'</v>
          </cell>
          <cell r="D393">
            <v>17300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</row>
        <row r="394">
          <cell r="A394">
            <v>45</v>
          </cell>
          <cell r="B394" t="str">
            <v>Sealent</v>
          </cell>
          <cell r="C394" t="str">
            <v>M'</v>
          </cell>
          <cell r="D394">
            <v>8400</v>
          </cell>
          <cell r="E394">
            <v>2.16</v>
          </cell>
          <cell r="F394">
            <v>18144</v>
          </cell>
          <cell r="G394">
            <v>2.16</v>
          </cell>
          <cell r="H394">
            <v>18144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18.080000000000002</v>
          </cell>
          <cell r="T394">
            <v>151872.00000000003</v>
          </cell>
          <cell r="U394">
            <v>18.080000000000002</v>
          </cell>
          <cell r="V394">
            <v>151872.00000000003</v>
          </cell>
          <cell r="W394">
            <v>19.439999999999998</v>
          </cell>
          <cell r="X394">
            <v>163295.99999999997</v>
          </cell>
          <cell r="Y394">
            <v>7.1999999999999993</v>
          </cell>
          <cell r="Z394">
            <v>60479.999999999993</v>
          </cell>
          <cell r="AA394">
            <v>5.1999999999999993</v>
          </cell>
          <cell r="AB394">
            <v>43679.999999999993</v>
          </cell>
          <cell r="AC394">
            <v>7.1999999999999993</v>
          </cell>
          <cell r="AD394">
            <v>60479.999999999993</v>
          </cell>
          <cell r="AE394">
            <v>7.1999999999999993</v>
          </cell>
          <cell r="AF394">
            <v>60479.999999999993</v>
          </cell>
        </row>
        <row r="395">
          <cell r="A395">
            <v>46</v>
          </cell>
          <cell r="B395" t="str">
            <v>Benangan Kusen</v>
          </cell>
          <cell r="C395" t="str">
            <v>M'</v>
          </cell>
          <cell r="D395">
            <v>4296.0074999999997</v>
          </cell>
          <cell r="E395">
            <v>9.8000000000000007</v>
          </cell>
          <cell r="F395">
            <v>42100.873500000002</v>
          </cell>
          <cell r="G395">
            <v>9.8000000000000007</v>
          </cell>
          <cell r="H395">
            <v>42100.873500000002</v>
          </cell>
          <cell r="I395">
            <v>6.1999999999999993</v>
          </cell>
          <cell r="J395">
            <v>26635.246499999994</v>
          </cell>
          <cell r="K395">
            <v>5.7839999999999998</v>
          </cell>
          <cell r="L395">
            <v>24848.107379999998</v>
          </cell>
          <cell r="M395">
            <v>5.7839999999999998</v>
          </cell>
          <cell r="N395">
            <v>24848.107379999998</v>
          </cell>
          <cell r="O395">
            <v>7.6</v>
          </cell>
          <cell r="P395">
            <v>32649.656999999996</v>
          </cell>
          <cell r="Q395">
            <v>7.6</v>
          </cell>
          <cell r="R395">
            <v>32649.656999999996</v>
          </cell>
          <cell r="S395">
            <v>13.600000000000001</v>
          </cell>
          <cell r="T395">
            <v>58425.702000000005</v>
          </cell>
          <cell r="U395">
            <v>13.600000000000001</v>
          </cell>
          <cell r="V395">
            <v>58425.702000000005</v>
          </cell>
          <cell r="W395">
            <v>10.120000000000001</v>
          </cell>
          <cell r="X395">
            <v>43475.5959</v>
          </cell>
          <cell r="Y395">
            <v>9.1999999999999993</v>
          </cell>
          <cell r="Z395">
            <v>39523.268999999993</v>
          </cell>
          <cell r="AA395">
            <v>7.1999999999999993</v>
          </cell>
          <cell r="AB395">
            <v>30931.253999999994</v>
          </cell>
          <cell r="AC395">
            <v>16</v>
          </cell>
          <cell r="AD395">
            <v>68736.12</v>
          </cell>
          <cell r="AE395">
            <v>16</v>
          </cell>
          <cell r="AF395">
            <v>68736.12</v>
          </cell>
        </row>
        <row r="396">
          <cell r="A396">
            <v>47</v>
          </cell>
          <cell r="B396" t="str">
            <v xml:space="preserve">Cat Kayu </v>
          </cell>
          <cell r="C396" t="str">
            <v>M2</v>
          </cell>
          <cell r="D396">
            <v>19370.5</v>
          </cell>
          <cell r="E396">
            <v>3.2720000000000002</v>
          </cell>
          <cell r="F396">
            <v>63380.276000000005</v>
          </cell>
          <cell r="G396">
            <v>3.2720000000000002</v>
          </cell>
          <cell r="H396">
            <v>63380.276000000005</v>
          </cell>
          <cell r="I396">
            <v>0</v>
          </cell>
          <cell r="J396">
            <v>0</v>
          </cell>
          <cell r="K396">
            <v>4.0991999999999997</v>
          </cell>
          <cell r="L396">
            <v>79403.553599999999</v>
          </cell>
          <cell r="M396">
            <v>4.0991999999999997</v>
          </cell>
          <cell r="N396">
            <v>79403.553599999999</v>
          </cell>
          <cell r="O396">
            <v>1.3960000000000001</v>
          </cell>
          <cell r="P396">
            <v>27041.218000000001</v>
          </cell>
          <cell r="Q396">
            <v>1.3960000000000001</v>
          </cell>
          <cell r="R396">
            <v>27041.218000000001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</row>
        <row r="397">
          <cell r="A397">
            <v>48</v>
          </cell>
          <cell r="B397" t="str">
            <v>Cat Besi</v>
          </cell>
          <cell r="C397" t="str">
            <v>M2</v>
          </cell>
          <cell r="D397">
            <v>13698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</row>
        <row r="398">
          <cell r="A398">
            <v>49</v>
          </cell>
          <cell r="B398" t="str">
            <v>Cat Dinding</v>
          </cell>
          <cell r="C398" t="str">
            <v>M2</v>
          </cell>
          <cell r="D398">
            <v>9900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</row>
        <row r="399">
          <cell r="A399">
            <v>50</v>
          </cell>
          <cell r="B399" t="str">
            <v>Plesteran Camprot</v>
          </cell>
          <cell r="C399" t="str">
            <v>M2</v>
          </cell>
          <cell r="D399">
            <v>14600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</row>
        <row r="401">
          <cell r="B401" t="str">
            <v>Jumlah Harga</v>
          </cell>
          <cell r="F401">
            <v>3021087.0332500003</v>
          </cell>
          <cell r="H401">
            <v>3021087.0332500003</v>
          </cell>
          <cell r="J401">
            <v>3776944.5502499999</v>
          </cell>
          <cell r="L401">
            <v>1690743.9109799999</v>
          </cell>
          <cell r="N401">
            <v>1690743.9109799999</v>
          </cell>
          <cell r="P401">
            <v>210982.375</v>
          </cell>
          <cell r="R401">
            <v>210982.375</v>
          </cell>
          <cell r="T401">
            <v>1835497.2684499999</v>
          </cell>
          <cell r="V401">
            <v>1835497.2684499999</v>
          </cell>
          <cell r="X401">
            <v>1016874.9389</v>
          </cell>
          <cell r="Z401">
            <v>862639.46212499996</v>
          </cell>
          <cell r="AB401">
            <v>663142.69087499997</v>
          </cell>
          <cell r="AD401">
            <v>155896.12</v>
          </cell>
          <cell r="AF401">
            <v>155896.12</v>
          </cell>
        </row>
        <row r="402">
          <cell r="L402" t="str">
            <v>P3A ASR = P4 SD</v>
          </cell>
        </row>
        <row r="405">
          <cell r="A405" t="str">
            <v>No.</v>
          </cell>
          <cell r="B405" t="str">
            <v>Item Pekerjaan</v>
          </cell>
          <cell r="C405" t="str">
            <v>Satuan</v>
          </cell>
          <cell r="D405" t="str">
            <v>Harga Satuan</v>
          </cell>
          <cell r="E405" t="str">
            <v>P1</v>
          </cell>
          <cell r="G405" t="str">
            <v>P2</v>
          </cell>
          <cell r="I405" t="str">
            <v>P3</v>
          </cell>
          <cell r="K405" t="str">
            <v>P4</v>
          </cell>
          <cell r="M405" t="str">
            <v>J1</v>
          </cell>
          <cell r="O405" t="str">
            <v>BV1</v>
          </cell>
          <cell r="Q405" t="str">
            <v>R2B</v>
          </cell>
          <cell r="S405" t="str">
            <v>R2A</v>
          </cell>
          <cell r="U405" t="str">
            <v>R1</v>
          </cell>
        </row>
        <row r="406">
          <cell r="D406" t="str">
            <v>Rp.</v>
          </cell>
          <cell r="E406" t="str">
            <v>Vol.</v>
          </cell>
          <cell r="F406" t="str">
            <v>Jumlah Harga</v>
          </cell>
          <cell r="G406" t="str">
            <v>Vol.</v>
          </cell>
          <cell r="H406" t="str">
            <v>Jumlah Harga</v>
          </cell>
          <cell r="I406" t="str">
            <v>Vol.</v>
          </cell>
          <cell r="J406" t="str">
            <v>Jumlah Harga</v>
          </cell>
          <cell r="K406" t="str">
            <v>Vol.</v>
          </cell>
          <cell r="L406" t="str">
            <v>Jumlah Harga</v>
          </cell>
          <cell r="M406" t="str">
            <v>Vol.</v>
          </cell>
          <cell r="N406" t="str">
            <v>Jumlah Harga</v>
          </cell>
          <cell r="O406" t="str">
            <v>Vol.</v>
          </cell>
          <cell r="P406" t="str">
            <v>Jumlah Harga</v>
          </cell>
          <cell r="Q406" t="str">
            <v>Vol.</v>
          </cell>
          <cell r="R406" t="str">
            <v>Jumlah Harga</v>
          </cell>
          <cell r="S406" t="str">
            <v>Vol.</v>
          </cell>
          <cell r="T406" t="str">
            <v>Jumlah Harga</v>
          </cell>
          <cell r="U406" t="str">
            <v>Vol.</v>
          </cell>
          <cell r="V406" t="str">
            <v>Jumlah Harga</v>
          </cell>
        </row>
        <row r="407">
          <cell r="A407" t="str">
            <v>VII.</v>
          </cell>
          <cell r="B407" t="str">
            <v>UNIT BANGUNAN GSG</v>
          </cell>
        </row>
        <row r="409">
          <cell r="A409">
            <v>1</v>
          </cell>
          <cell r="B409" t="str">
            <v>Kayu 6/12</v>
          </cell>
          <cell r="C409" t="str">
            <v>M3</v>
          </cell>
          <cell r="D409">
            <v>0</v>
          </cell>
          <cell r="E409">
            <v>1.0200000000000001E-2</v>
          </cell>
          <cell r="F409">
            <v>0</v>
          </cell>
          <cell r="G409">
            <v>1.12E-2</v>
          </cell>
          <cell r="H409">
            <v>0</v>
          </cell>
          <cell r="I409">
            <v>3.6144000000000003E-2</v>
          </cell>
          <cell r="J409">
            <v>0</v>
          </cell>
          <cell r="K409">
            <v>5.2800000000000007E-2</v>
          </cell>
          <cell r="L409">
            <v>0</v>
          </cell>
          <cell r="N409">
            <v>0</v>
          </cell>
          <cell r="P409">
            <v>0</v>
          </cell>
          <cell r="R409">
            <v>0</v>
          </cell>
          <cell r="T409">
            <v>0</v>
          </cell>
          <cell r="V409">
            <v>0</v>
          </cell>
        </row>
        <row r="410">
          <cell r="A410">
            <v>2</v>
          </cell>
          <cell r="B410" t="str">
            <v>Kayu Slimar 3/10</v>
          </cell>
          <cell r="C410" t="str">
            <v>M3</v>
          </cell>
          <cell r="D410">
            <v>0</v>
          </cell>
          <cell r="E410">
            <v>5.1200000000000002E-2</v>
          </cell>
          <cell r="F410">
            <v>0</v>
          </cell>
          <cell r="G410">
            <v>3.2000000000000002E-3</v>
          </cell>
          <cell r="H410">
            <v>0</v>
          </cell>
          <cell r="I410">
            <v>1.4159999999999999E-2</v>
          </cell>
          <cell r="J410">
            <v>0</v>
          </cell>
          <cell r="K410">
            <v>1.4400000000000001E-2</v>
          </cell>
          <cell r="L410">
            <v>0</v>
          </cell>
          <cell r="N410">
            <v>0</v>
          </cell>
          <cell r="P410">
            <v>0</v>
          </cell>
          <cell r="R410">
            <v>0</v>
          </cell>
          <cell r="T410">
            <v>0</v>
          </cell>
          <cell r="V410">
            <v>0</v>
          </cell>
        </row>
        <row r="411">
          <cell r="A411">
            <v>3</v>
          </cell>
          <cell r="B411" t="str">
            <v>Kayu Slimar 3/15</v>
          </cell>
          <cell r="C411" t="str">
            <v>M3</v>
          </cell>
          <cell r="D411">
            <v>0</v>
          </cell>
          <cell r="E411">
            <v>13.84</v>
          </cell>
          <cell r="F411">
            <v>0</v>
          </cell>
          <cell r="G411">
            <v>3.2</v>
          </cell>
          <cell r="H411">
            <v>0</v>
          </cell>
          <cell r="I411">
            <v>2.6999999999999997E-3</v>
          </cell>
          <cell r="J411">
            <v>0</v>
          </cell>
          <cell r="L411">
            <v>0</v>
          </cell>
          <cell r="N411">
            <v>0</v>
          </cell>
          <cell r="P411">
            <v>0</v>
          </cell>
          <cell r="R411">
            <v>0</v>
          </cell>
          <cell r="T411">
            <v>0</v>
          </cell>
          <cell r="V411">
            <v>0</v>
          </cell>
        </row>
        <row r="412">
          <cell r="A412">
            <v>4</v>
          </cell>
          <cell r="B412" t="str">
            <v>Kayu Slimar 3/20</v>
          </cell>
          <cell r="C412" t="str">
            <v>M3</v>
          </cell>
          <cell r="D412">
            <v>0</v>
          </cell>
          <cell r="E412">
            <v>7.99</v>
          </cell>
          <cell r="F412">
            <v>0</v>
          </cell>
          <cell r="G412">
            <v>3.2</v>
          </cell>
          <cell r="H412">
            <v>0</v>
          </cell>
          <cell r="I412">
            <v>3.5999999999999999E-3</v>
          </cell>
          <cell r="J412">
            <v>0</v>
          </cell>
          <cell r="K412">
            <v>17.28</v>
          </cell>
          <cell r="L412">
            <v>0</v>
          </cell>
          <cell r="N412">
            <v>0</v>
          </cell>
          <cell r="P412">
            <v>0</v>
          </cell>
          <cell r="R412">
            <v>0</v>
          </cell>
          <cell r="T412">
            <v>0</v>
          </cell>
          <cell r="V412">
            <v>0</v>
          </cell>
        </row>
        <row r="413">
          <cell r="A413">
            <v>5</v>
          </cell>
          <cell r="B413" t="str">
            <v>Kayu 2/10</v>
          </cell>
          <cell r="C413" t="str">
            <v>M3</v>
          </cell>
          <cell r="D413">
            <v>0</v>
          </cell>
          <cell r="E413">
            <v>6.6</v>
          </cell>
          <cell r="F413">
            <v>0</v>
          </cell>
          <cell r="G413">
            <v>5</v>
          </cell>
          <cell r="H413">
            <v>0</v>
          </cell>
          <cell r="I413">
            <v>5.4000000000000012E-3</v>
          </cell>
          <cell r="J413">
            <v>0</v>
          </cell>
          <cell r="L413">
            <v>0</v>
          </cell>
          <cell r="M413">
            <v>4.92</v>
          </cell>
          <cell r="N413">
            <v>0</v>
          </cell>
          <cell r="O413">
            <v>2.2000000000000002</v>
          </cell>
          <cell r="P413">
            <v>0</v>
          </cell>
          <cell r="R413">
            <v>0</v>
          </cell>
          <cell r="T413">
            <v>0</v>
          </cell>
          <cell r="V413">
            <v>0</v>
          </cell>
        </row>
        <row r="414">
          <cell r="A414">
            <v>6</v>
          </cell>
          <cell r="B414" t="str">
            <v>Panil t = 3 cm</v>
          </cell>
          <cell r="C414" t="str">
            <v>M2</v>
          </cell>
          <cell r="D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0.49500000000000005</v>
          </cell>
          <cell r="J414">
            <v>0</v>
          </cell>
          <cell r="L414">
            <v>0</v>
          </cell>
          <cell r="N414">
            <v>0</v>
          </cell>
          <cell r="P414">
            <v>0</v>
          </cell>
          <cell r="R414">
            <v>0</v>
          </cell>
          <cell r="T414">
            <v>0</v>
          </cell>
          <cell r="V414">
            <v>0</v>
          </cell>
        </row>
        <row r="415">
          <cell r="A415">
            <v>1</v>
          </cell>
          <cell r="B415" t="str">
            <v>Kusen Aluminium 5/10</v>
          </cell>
          <cell r="C415" t="str">
            <v>M'</v>
          </cell>
          <cell r="D415">
            <v>124948</v>
          </cell>
          <cell r="F415">
            <v>0</v>
          </cell>
          <cell r="G415">
            <v>0</v>
          </cell>
          <cell r="H415">
            <v>0</v>
          </cell>
          <cell r="I415">
            <v>5</v>
          </cell>
          <cell r="J415">
            <v>624740</v>
          </cell>
          <cell r="L415">
            <v>0</v>
          </cell>
          <cell r="N415">
            <v>0</v>
          </cell>
          <cell r="P415">
            <v>0</v>
          </cell>
          <cell r="R415">
            <v>0</v>
          </cell>
          <cell r="T415">
            <v>0</v>
          </cell>
          <cell r="V415">
            <v>0</v>
          </cell>
        </row>
        <row r="416">
          <cell r="A416">
            <v>2</v>
          </cell>
          <cell r="B416" t="str">
            <v xml:space="preserve">Rangka Daun Jendela Alumunium </v>
          </cell>
          <cell r="C416" t="str">
            <v>M'</v>
          </cell>
          <cell r="D416">
            <v>124948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L416">
            <v>0</v>
          </cell>
          <cell r="N416">
            <v>0</v>
          </cell>
          <cell r="P416">
            <v>0</v>
          </cell>
          <cell r="R416">
            <v>0</v>
          </cell>
          <cell r="T416">
            <v>0</v>
          </cell>
          <cell r="V416">
            <v>0</v>
          </cell>
        </row>
        <row r="417">
          <cell r="A417">
            <v>3</v>
          </cell>
          <cell r="B417" t="str">
            <v>Rangka Tiang Sirip Alumunium 1/1 Putih</v>
          </cell>
          <cell r="C417" t="str">
            <v>M'</v>
          </cell>
          <cell r="D417">
            <v>62474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L417">
            <v>0</v>
          </cell>
          <cell r="N417">
            <v>0</v>
          </cell>
          <cell r="P417">
            <v>0</v>
          </cell>
          <cell r="R417">
            <v>0</v>
          </cell>
          <cell r="T417">
            <v>0</v>
          </cell>
          <cell r="V417">
            <v>0</v>
          </cell>
        </row>
        <row r="418">
          <cell r="A418">
            <v>4</v>
          </cell>
          <cell r="B418" t="str">
            <v>Pasang Shading Sirip Alumunium 0.2/10 +Rangka</v>
          </cell>
          <cell r="C418" t="str">
            <v>M2</v>
          </cell>
          <cell r="D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L418">
            <v>0</v>
          </cell>
          <cell r="N418">
            <v>0</v>
          </cell>
          <cell r="P418">
            <v>0</v>
          </cell>
          <cell r="R418">
            <v>0</v>
          </cell>
          <cell r="T418">
            <v>0</v>
          </cell>
          <cell r="V418">
            <v>0</v>
          </cell>
        </row>
        <row r="419">
          <cell r="A419">
            <v>5</v>
          </cell>
          <cell r="B419" t="str">
            <v>Daun Pintu Panil Kamper</v>
          </cell>
          <cell r="C419" t="str">
            <v>bh</v>
          </cell>
          <cell r="D419">
            <v>550000</v>
          </cell>
          <cell r="F419">
            <v>0</v>
          </cell>
          <cell r="G419">
            <v>1.2E-2</v>
          </cell>
          <cell r="H419">
            <v>6600</v>
          </cell>
          <cell r="I419">
            <v>1.2</v>
          </cell>
          <cell r="J419">
            <v>660000</v>
          </cell>
          <cell r="L419">
            <v>0</v>
          </cell>
          <cell r="N419">
            <v>0</v>
          </cell>
          <cell r="P419">
            <v>0</v>
          </cell>
          <cell r="R419">
            <v>0</v>
          </cell>
          <cell r="T419">
            <v>0</v>
          </cell>
          <cell r="V419">
            <v>0</v>
          </cell>
        </row>
        <row r="420">
          <cell r="A420">
            <v>6</v>
          </cell>
          <cell r="B420" t="str">
            <v>Plat besi t = 2 mm</v>
          </cell>
          <cell r="C420" t="str">
            <v>Kg</v>
          </cell>
          <cell r="D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L420">
            <v>0</v>
          </cell>
          <cell r="N420">
            <v>0</v>
          </cell>
          <cell r="P420">
            <v>0</v>
          </cell>
          <cell r="R420">
            <v>0</v>
          </cell>
          <cell r="T420">
            <v>0</v>
          </cell>
          <cell r="V420">
            <v>0</v>
          </cell>
        </row>
        <row r="421">
          <cell r="A421">
            <v>7</v>
          </cell>
          <cell r="B421" t="str">
            <v>C 40.40.2  (pesan khusus)</v>
          </cell>
          <cell r="C421" t="str">
            <v>Kg</v>
          </cell>
          <cell r="D421">
            <v>14122.3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L421">
            <v>0</v>
          </cell>
          <cell r="N421">
            <v>0</v>
          </cell>
          <cell r="P421">
            <v>0</v>
          </cell>
          <cell r="R421">
            <v>0</v>
          </cell>
          <cell r="T421">
            <v>0</v>
          </cell>
          <cell r="V421">
            <v>0</v>
          </cell>
        </row>
        <row r="422">
          <cell r="A422">
            <v>8</v>
          </cell>
          <cell r="B422" t="str">
            <v>Handle besi dia 16 mm</v>
          </cell>
          <cell r="C422" t="str">
            <v>Set</v>
          </cell>
          <cell r="D422">
            <v>129652.5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L422">
            <v>0</v>
          </cell>
          <cell r="N422">
            <v>0</v>
          </cell>
          <cell r="P422">
            <v>0</v>
          </cell>
          <cell r="R422">
            <v>0</v>
          </cell>
          <cell r="T422">
            <v>0</v>
          </cell>
          <cell r="V422">
            <v>0</v>
          </cell>
        </row>
        <row r="423">
          <cell r="A423">
            <v>9</v>
          </cell>
          <cell r="B423" t="str">
            <v>Hendle pintu Stainless</v>
          </cell>
          <cell r="C423" t="str">
            <v>Set</v>
          </cell>
          <cell r="D423">
            <v>261652.5</v>
          </cell>
          <cell r="E423">
            <v>2</v>
          </cell>
          <cell r="F423">
            <v>523305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L423">
            <v>0</v>
          </cell>
          <cell r="N423">
            <v>0</v>
          </cell>
          <cell r="P423">
            <v>0</v>
          </cell>
          <cell r="R423">
            <v>0</v>
          </cell>
          <cell r="T423">
            <v>0</v>
          </cell>
          <cell r="V423">
            <v>0</v>
          </cell>
        </row>
        <row r="424">
          <cell r="A424">
            <v>10</v>
          </cell>
          <cell r="B424" t="str">
            <v>Kunci Pintu Handle stainleess (dorma)</v>
          </cell>
          <cell r="C424" t="str">
            <v>Set</v>
          </cell>
          <cell r="D424">
            <v>650000</v>
          </cell>
          <cell r="E424">
            <v>1</v>
          </cell>
          <cell r="F424">
            <v>650000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L424">
            <v>0</v>
          </cell>
          <cell r="N424">
            <v>0</v>
          </cell>
          <cell r="P424">
            <v>0</v>
          </cell>
          <cell r="R424">
            <v>0</v>
          </cell>
          <cell r="T424">
            <v>0</v>
          </cell>
          <cell r="V424">
            <v>0</v>
          </cell>
        </row>
        <row r="425">
          <cell r="A425">
            <v>11</v>
          </cell>
          <cell r="B425" t="str">
            <v>Kunci tanam Antik</v>
          </cell>
          <cell r="C425" t="str">
            <v>Set</v>
          </cell>
          <cell r="D425">
            <v>265000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L425">
            <v>0</v>
          </cell>
          <cell r="N425">
            <v>0</v>
          </cell>
          <cell r="P425">
            <v>0</v>
          </cell>
          <cell r="R425">
            <v>0</v>
          </cell>
          <cell r="T425">
            <v>0</v>
          </cell>
          <cell r="V425">
            <v>0</v>
          </cell>
        </row>
        <row r="426">
          <cell r="A426">
            <v>12</v>
          </cell>
          <cell r="B426" t="str">
            <v>Kunci tanam biasa</v>
          </cell>
          <cell r="C426" t="str">
            <v>Set</v>
          </cell>
          <cell r="D426">
            <v>168565</v>
          </cell>
          <cell r="E426">
            <v>2</v>
          </cell>
          <cell r="F426">
            <v>337130</v>
          </cell>
          <cell r="G426">
            <v>1</v>
          </cell>
          <cell r="H426">
            <v>168565</v>
          </cell>
          <cell r="I426">
            <v>1</v>
          </cell>
          <cell r="J426">
            <v>168565</v>
          </cell>
          <cell r="K426">
            <v>2</v>
          </cell>
          <cell r="L426">
            <v>337130</v>
          </cell>
          <cell r="N426">
            <v>0</v>
          </cell>
          <cell r="P426">
            <v>0</v>
          </cell>
          <cell r="R426">
            <v>0</v>
          </cell>
          <cell r="T426">
            <v>0</v>
          </cell>
          <cell r="V426">
            <v>0</v>
          </cell>
        </row>
        <row r="427">
          <cell r="A427">
            <v>13</v>
          </cell>
          <cell r="B427" t="str">
            <v>Kunci Silinder</v>
          </cell>
          <cell r="C427" t="str">
            <v>Set</v>
          </cell>
          <cell r="D427">
            <v>217900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L427">
            <v>0</v>
          </cell>
          <cell r="N427">
            <v>0</v>
          </cell>
          <cell r="P427">
            <v>0</v>
          </cell>
          <cell r="R427">
            <v>0</v>
          </cell>
          <cell r="T427">
            <v>0</v>
          </cell>
          <cell r="V427">
            <v>0</v>
          </cell>
        </row>
        <row r="428">
          <cell r="A428">
            <v>14</v>
          </cell>
          <cell r="B428" t="str">
            <v>Kunci Selot</v>
          </cell>
          <cell r="C428" t="str">
            <v>Set</v>
          </cell>
          <cell r="D428">
            <v>48300</v>
          </cell>
          <cell r="F428">
            <v>0</v>
          </cell>
          <cell r="G428">
            <v>1</v>
          </cell>
          <cell r="H428">
            <v>48300</v>
          </cell>
          <cell r="I428">
            <v>0</v>
          </cell>
          <cell r="J428">
            <v>0</v>
          </cell>
          <cell r="K428">
            <v>1</v>
          </cell>
          <cell r="L428">
            <v>48300</v>
          </cell>
          <cell r="N428">
            <v>0</v>
          </cell>
          <cell r="P428">
            <v>0</v>
          </cell>
          <cell r="R428">
            <v>0</v>
          </cell>
          <cell r="T428">
            <v>0</v>
          </cell>
          <cell r="V428">
            <v>0</v>
          </cell>
        </row>
        <row r="429">
          <cell r="A429">
            <v>15</v>
          </cell>
          <cell r="B429" t="str">
            <v>Engsel jendela</v>
          </cell>
          <cell r="C429" t="str">
            <v>Bh</v>
          </cell>
          <cell r="D429">
            <v>16600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L429">
            <v>0</v>
          </cell>
          <cell r="N429">
            <v>0</v>
          </cell>
          <cell r="P429">
            <v>0</v>
          </cell>
          <cell r="R429">
            <v>0</v>
          </cell>
          <cell r="T429">
            <v>0</v>
          </cell>
          <cell r="V429">
            <v>0</v>
          </cell>
        </row>
        <row r="430">
          <cell r="A430">
            <v>16</v>
          </cell>
          <cell r="B430" t="str">
            <v>Engsel pintu</v>
          </cell>
          <cell r="C430" t="str">
            <v>Bh</v>
          </cell>
          <cell r="D430">
            <v>44395.75</v>
          </cell>
          <cell r="E430">
            <v>4</v>
          </cell>
          <cell r="F430">
            <v>177583</v>
          </cell>
          <cell r="G430">
            <v>2</v>
          </cell>
          <cell r="H430">
            <v>88791.5</v>
          </cell>
          <cell r="I430">
            <v>3</v>
          </cell>
          <cell r="J430">
            <v>133187.25</v>
          </cell>
          <cell r="K430">
            <v>8</v>
          </cell>
          <cell r="L430">
            <v>355166</v>
          </cell>
          <cell r="N430">
            <v>0</v>
          </cell>
          <cell r="P430">
            <v>0</v>
          </cell>
          <cell r="R430">
            <v>0</v>
          </cell>
          <cell r="T430">
            <v>0</v>
          </cell>
          <cell r="V430">
            <v>0</v>
          </cell>
        </row>
        <row r="431">
          <cell r="A431">
            <v>17</v>
          </cell>
          <cell r="B431" t="str">
            <v>Engsel Pintu dari pipa besi dia 2 cm</v>
          </cell>
          <cell r="C431" t="str">
            <v>Bh</v>
          </cell>
          <cell r="D431">
            <v>66593.625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L431">
            <v>0</v>
          </cell>
          <cell r="N431">
            <v>0</v>
          </cell>
          <cell r="P431">
            <v>0</v>
          </cell>
          <cell r="R431">
            <v>0</v>
          </cell>
          <cell r="T431">
            <v>0</v>
          </cell>
          <cell r="V431">
            <v>0</v>
          </cell>
        </row>
        <row r="432">
          <cell r="A432">
            <v>18</v>
          </cell>
          <cell r="B432" t="str">
            <v>Kait/hak angin</v>
          </cell>
          <cell r="C432" t="str">
            <v>Set</v>
          </cell>
          <cell r="D432">
            <v>27000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L432">
            <v>0</v>
          </cell>
          <cell r="N432">
            <v>0</v>
          </cell>
          <cell r="P432">
            <v>0</v>
          </cell>
          <cell r="R432">
            <v>0</v>
          </cell>
          <cell r="T432">
            <v>0</v>
          </cell>
          <cell r="V432">
            <v>0</v>
          </cell>
        </row>
        <row r="433">
          <cell r="A433">
            <v>19</v>
          </cell>
          <cell r="B433" t="str">
            <v>Grendel pintu kuningan</v>
          </cell>
          <cell r="C433" t="str">
            <v>Bh</v>
          </cell>
          <cell r="D433">
            <v>125000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L433">
            <v>0</v>
          </cell>
          <cell r="N433">
            <v>0</v>
          </cell>
          <cell r="P433">
            <v>0</v>
          </cell>
          <cell r="R433">
            <v>0</v>
          </cell>
          <cell r="T433">
            <v>0</v>
          </cell>
          <cell r="V433">
            <v>0</v>
          </cell>
        </row>
        <row r="434">
          <cell r="A434">
            <v>20</v>
          </cell>
          <cell r="B434" t="str">
            <v xml:space="preserve">Grendel jendela </v>
          </cell>
          <cell r="C434" t="str">
            <v>Bh</v>
          </cell>
          <cell r="D434">
            <v>8100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L434">
            <v>0</v>
          </cell>
          <cell r="N434">
            <v>0</v>
          </cell>
          <cell r="P434">
            <v>0</v>
          </cell>
          <cell r="R434">
            <v>0</v>
          </cell>
          <cell r="T434">
            <v>0</v>
          </cell>
          <cell r="V434">
            <v>0</v>
          </cell>
        </row>
        <row r="435">
          <cell r="A435">
            <v>21</v>
          </cell>
          <cell r="B435" t="str">
            <v>Grendel pintu</v>
          </cell>
          <cell r="C435" t="str">
            <v>Bh</v>
          </cell>
          <cell r="D435">
            <v>14200</v>
          </cell>
          <cell r="E435">
            <v>2</v>
          </cell>
          <cell r="F435">
            <v>28400</v>
          </cell>
          <cell r="G435">
            <v>1</v>
          </cell>
          <cell r="H435">
            <v>14200</v>
          </cell>
          <cell r="I435">
            <v>0</v>
          </cell>
          <cell r="J435">
            <v>0</v>
          </cell>
          <cell r="K435">
            <v>2</v>
          </cell>
          <cell r="L435">
            <v>28400</v>
          </cell>
          <cell r="N435">
            <v>0</v>
          </cell>
          <cell r="P435">
            <v>0</v>
          </cell>
          <cell r="R435">
            <v>0</v>
          </cell>
          <cell r="T435">
            <v>0</v>
          </cell>
          <cell r="V435">
            <v>0</v>
          </cell>
        </row>
        <row r="436">
          <cell r="A436">
            <v>22</v>
          </cell>
          <cell r="B436" t="str">
            <v>Stripting Knip</v>
          </cell>
          <cell r="C436" t="str">
            <v>Set</v>
          </cell>
          <cell r="D436">
            <v>13700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L436">
            <v>0</v>
          </cell>
          <cell r="N436">
            <v>0</v>
          </cell>
          <cell r="P436">
            <v>0</v>
          </cell>
          <cell r="R436">
            <v>0</v>
          </cell>
          <cell r="T436">
            <v>0</v>
          </cell>
          <cell r="V436">
            <v>0</v>
          </cell>
        </row>
        <row r="437">
          <cell r="A437">
            <v>23</v>
          </cell>
          <cell r="B437" t="str">
            <v>Door Closer</v>
          </cell>
          <cell r="C437" t="str">
            <v>Set</v>
          </cell>
          <cell r="D437">
            <v>260800</v>
          </cell>
          <cell r="E437">
            <v>2</v>
          </cell>
          <cell r="F437">
            <v>521600</v>
          </cell>
          <cell r="G437">
            <v>1</v>
          </cell>
          <cell r="H437">
            <v>260800</v>
          </cell>
          <cell r="I437">
            <v>0</v>
          </cell>
          <cell r="J437">
            <v>0</v>
          </cell>
          <cell r="K437">
            <v>2</v>
          </cell>
          <cell r="L437">
            <v>521600</v>
          </cell>
          <cell r="N437">
            <v>0</v>
          </cell>
          <cell r="P437">
            <v>0</v>
          </cell>
          <cell r="R437">
            <v>0</v>
          </cell>
          <cell r="T437">
            <v>0</v>
          </cell>
          <cell r="V437">
            <v>0</v>
          </cell>
        </row>
        <row r="438">
          <cell r="A438">
            <v>24</v>
          </cell>
          <cell r="B438" t="str">
            <v>Door Holder</v>
          </cell>
          <cell r="C438" t="str">
            <v>Set</v>
          </cell>
          <cell r="D438">
            <v>500000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L438">
            <v>0</v>
          </cell>
          <cell r="N438">
            <v>0</v>
          </cell>
          <cell r="P438">
            <v>0</v>
          </cell>
          <cell r="R438">
            <v>0</v>
          </cell>
          <cell r="T438">
            <v>0</v>
          </cell>
          <cell r="V438">
            <v>0</v>
          </cell>
        </row>
        <row r="439">
          <cell r="A439">
            <v>25</v>
          </cell>
          <cell r="B439" t="str">
            <v>Door Stop</v>
          </cell>
          <cell r="C439" t="str">
            <v>Set</v>
          </cell>
          <cell r="D439">
            <v>32100</v>
          </cell>
          <cell r="E439">
            <v>2</v>
          </cell>
          <cell r="F439">
            <v>64200</v>
          </cell>
          <cell r="G439">
            <v>1</v>
          </cell>
          <cell r="H439">
            <v>32100</v>
          </cell>
          <cell r="I439">
            <v>0</v>
          </cell>
          <cell r="J439">
            <v>0</v>
          </cell>
          <cell r="K439">
            <v>2</v>
          </cell>
          <cell r="L439">
            <v>64200</v>
          </cell>
          <cell r="N439">
            <v>0</v>
          </cell>
          <cell r="P439">
            <v>0</v>
          </cell>
          <cell r="R439">
            <v>0</v>
          </cell>
          <cell r="T439">
            <v>0</v>
          </cell>
          <cell r="V439">
            <v>0</v>
          </cell>
        </row>
        <row r="440">
          <cell r="A440">
            <v>26</v>
          </cell>
          <cell r="B440" t="str">
            <v>Kaca bening 5 mm</v>
          </cell>
          <cell r="C440" t="str">
            <v>M2</v>
          </cell>
          <cell r="D440">
            <v>66700</v>
          </cell>
          <cell r="F440">
            <v>0</v>
          </cell>
          <cell r="G440">
            <v>5.0399999999999993E-2</v>
          </cell>
          <cell r="H440">
            <v>3361.6799999999994</v>
          </cell>
          <cell r="I440">
            <v>0</v>
          </cell>
          <cell r="J440">
            <v>0</v>
          </cell>
          <cell r="L440">
            <v>0</v>
          </cell>
          <cell r="M440">
            <v>0.28799999999999998</v>
          </cell>
          <cell r="N440">
            <v>19209.599999999999</v>
          </cell>
          <cell r="O440">
            <v>0.24</v>
          </cell>
          <cell r="P440">
            <v>16008</v>
          </cell>
          <cell r="R440">
            <v>0</v>
          </cell>
          <cell r="T440">
            <v>0</v>
          </cell>
          <cell r="V440">
            <v>0</v>
          </cell>
        </row>
        <row r="441">
          <cell r="A441">
            <v>27</v>
          </cell>
          <cell r="B441" t="str">
            <v>Kaca bening 10 mm</v>
          </cell>
          <cell r="C441" t="str">
            <v>M2</v>
          </cell>
          <cell r="D441">
            <v>280895.75</v>
          </cell>
          <cell r="E441">
            <v>0.34100000000000008</v>
          </cell>
          <cell r="F441">
            <v>95785.450750000018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L441">
            <v>0</v>
          </cell>
          <cell r="N441">
            <v>0</v>
          </cell>
          <cell r="P441">
            <v>0</v>
          </cell>
          <cell r="R441">
            <v>0</v>
          </cell>
          <cell r="T441">
            <v>0</v>
          </cell>
          <cell r="V441">
            <v>0</v>
          </cell>
        </row>
        <row r="442">
          <cell r="A442">
            <v>28</v>
          </cell>
          <cell r="B442" t="str">
            <v>Kaca Bening 12 mm</v>
          </cell>
          <cell r="C442" t="str">
            <v>M2</v>
          </cell>
          <cell r="D442">
            <v>403787.64062499994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L442">
            <v>0</v>
          </cell>
          <cell r="N442">
            <v>0</v>
          </cell>
          <cell r="P442">
            <v>0</v>
          </cell>
          <cell r="R442">
            <v>0</v>
          </cell>
          <cell r="T442">
            <v>0</v>
          </cell>
          <cell r="V442">
            <v>0</v>
          </cell>
        </row>
        <row r="443">
          <cell r="A443">
            <v>29</v>
          </cell>
          <cell r="B443" t="str">
            <v>Besi hollow 4/4</v>
          </cell>
          <cell r="C443" t="str">
            <v>M'</v>
          </cell>
          <cell r="D443">
            <v>48625.000000000051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L443">
            <v>0</v>
          </cell>
          <cell r="N443">
            <v>0</v>
          </cell>
          <cell r="P443">
            <v>0</v>
          </cell>
          <cell r="R443">
            <v>0</v>
          </cell>
          <cell r="T443">
            <v>0</v>
          </cell>
          <cell r="V443">
            <v>0</v>
          </cell>
        </row>
        <row r="444">
          <cell r="A444">
            <v>30</v>
          </cell>
          <cell r="B444" t="str">
            <v>Besi hollow 6/6</v>
          </cell>
          <cell r="C444" t="str">
            <v>M'</v>
          </cell>
          <cell r="D444">
            <v>74462.500000000058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L444">
            <v>0</v>
          </cell>
          <cell r="N444">
            <v>0</v>
          </cell>
          <cell r="P444">
            <v>0</v>
          </cell>
          <cell r="R444">
            <v>0</v>
          </cell>
          <cell r="T444">
            <v>0</v>
          </cell>
          <cell r="V444">
            <v>0</v>
          </cell>
        </row>
        <row r="445">
          <cell r="A445">
            <v>31</v>
          </cell>
          <cell r="B445" t="str">
            <v>Besi hollow 2.5/5</v>
          </cell>
          <cell r="C445" t="str">
            <v>Kg</v>
          </cell>
          <cell r="D445">
            <v>74462.500000000058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L445">
            <v>0</v>
          </cell>
          <cell r="N445">
            <v>0</v>
          </cell>
          <cell r="P445">
            <v>0</v>
          </cell>
          <cell r="R445">
            <v>0</v>
          </cell>
          <cell r="T445">
            <v>0</v>
          </cell>
          <cell r="V445">
            <v>0</v>
          </cell>
        </row>
        <row r="446">
          <cell r="A446">
            <v>32</v>
          </cell>
          <cell r="B446" t="str">
            <v>Besi hollow 5/5</v>
          </cell>
          <cell r="C446" t="str">
            <v>Kg</v>
          </cell>
          <cell r="D446">
            <v>74462.500000000058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L446">
            <v>0</v>
          </cell>
          <cell r="N446">
            <v>0</v>
          </cell>
          <cell r="P446">
            <v>0</v>
          </cell>
          <cell r="R446">
            <v>0</v>
          </cell>
          <cell r="T446">
            <v>0</v>
          </cell>
          <cell r="V446">
            <v>0</v>
          </cell>
        </row>
        <row r="447">
          <cell r="A447">
            <v>33</v>
          </cell>
          <cell r="B447" t="str">
            <v>Besi hollow 2/2</v>
          </cell>
          <cell r="C447" t="str">
            <v>Kg</v>
          </cell>
          <cell r="D447">
            <v>74462.500000000058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L447">
            <v>0</v>
          </cell>
          <cell r="N447">
            <v>0</v>
          </cell>
          <cell r="P447">
            <v>0</v>
          </cell>
          <cell r="R447">
            <v>0</v>
          </cell>
          <cell r="T447">
            <v>0</v>
          </cell>
          <cell r="V447">
            <v>0</v>
          </cell>
        </row>
        <row r="448">
          <cell r="A448">
            <v>34</v>
          </cell>
          <cell r="B448" t="str">
            <v>Besi hollow 2/4</v>
          </cell>
          <cell r="C448" t="str">
            <v>Kg</v>
          </cell>
          <cell r="D448">
            <v>74462.500000000058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L448">
            <v>0</v>
          </cell>
          <cell r="N448">
            <v>0</v>
          </cell>
          <cell r="P448">
            <v>0</v>
          </cell>
          <cell r="R448">
            <v>0</v>
          </cell>
          <cell r="T448">
            <v>0</v>
          </cell>
          <cell r="V448">
            <v>0</v>
          </cell>
        </row>
        <row r="449">
          <cell r="A449">
            <v>35</v>
          </cell>
          <cell r="B449" t="str">
            <v>Kaca Tempered 12 mm</v>
          </cell>
          <cell r="C449" t="str">
            <v>M2</v>
          </cell>
          <cell r="D449">
            <v>528395.75</v>
          </cell>
          <cell r="F449">
            <v>0</v>
          </cell>
          <cell r="G449">
            <v>4.3049999999999997</v>
          </cell>
          <cell r="H449">
            <v>2274743.7037499999</v>
          </cell>
          <cell r="I449">
            <v>0</v>
          </cell>
          <cell r="J449">
            <v>0</v>
          </cell>
          <cell r="L449">
            <v>0</v>
          </cell>
          <cell r="N449">
            <v>0</v>
          </cell>
          <cell r="P449">
            <v>0</v>
          </cell>
          <cell r="R449">
            <v>0</v>
          </cell>
          <cell r="T449">
            <v>0</v>
          </cell>
          <cell r="V449">
            <v>0</v>
          </cell>
        </row>
        <row r="450">
          <cell r="A450">
            <v>36</v>
          </cell>
          <cell r="B450" t="str">
            <v>Glass Block</v>
          </cell>
          <cell r="C450" t="str">
            <v>Bh</v>
          </cell>
          <cell r="D450">
            <v>45000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L450">
            <v>0</v>
          </cell>
          <cell r="N450">
            <v>0</v>
          </cell>
          <cell r="P450">
            <v>0</v>
          </cell>
          <cell r="R450">
            <v>0</v>
          </cell>
          <cell r="T450">
            <v>0</v>
          </cell>
          <cell r="V450">
            <v>0</v>
          </cell>
        </row>
        <row r="451">
          <cell r="A451">
            <v>37</v>
          </cell>
          <cell r="B451" t="str">
            <v>Kaca Es</v>
          </cell>
          <cell r="C451" t="str">
            <v>M2</v>
          </cell>
          <cell r="D451">
            <v>66700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L451">
            <v>0</v>
          </cell>
          <cell r="N451">
            <v>0</v>
          </cell>
          <cell r="P451">
            <v>0</v>
          </cell>
          <cell r="R451">
            <v>0</v>
          </cell>
          <cell r="T451">
            <v>0</v>
          </cell>
          <cell r="V451">
            <v>0</v>
          </cell>
        </row>
        <row r="452">
          <cell r="A452">
            <v>38</v>
          </cell>
          <cell r="B452" t="str">
            <v>Krepyak Kaca Nako + Kerangka</v>
          </cell>
          <cell r="C452" t="str">
            <v>M2</v>
          </cell>
          <cell r="D452">
            <v>81300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L452">
            <v>0</v>
          </cell>
          <cell r="N452">
            <v>0</v>
          </cell>
          <cell r="P452">
            <v>0</v>
          </cell>
          <cell r="R452">
            <v>0</v>
          </cell>
          <cell r="T452">
            <v>0</v>
          </cell>
          <cell r="V452">
            <v>0</v>
          </cell>
        </row>
        <row r="453">
          <cell r="A453">
            <v>39</v>
          </cell>
          <cell r="B453" t="str">
            <v>Sticker Efek Kaca Es</v>
          </cell>
          <cell r="C453" t="str">
            <v>M2</v>
          </cell>
          <cell r="D453">
            <v>150000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L453">
            <v>0</v>
          </cell>
          <cell r="N453">
            <v>0</v>
          </cell>
          <cell r="P453">
            <v>0</v>
          </cell>
          <cell r="R453">
            <v>0</v>
          </cell>
          <cell r="T453">
            <v>0</v>
          </cell>
          <cell r="V453">
            <v>0</v>
          </cell>
        </row>
        <row r="454">
          <cell r="A454">
            <v>40</v>
          </cell>
          <cell r="B454" t="str">
            <v>Rel Pintu Dorong</v>
          </cell>
          <cell r="C454" t="str">
            <v>M'</v>
          </cell>
          <cell r="D454">
            <v>275000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7.2</v>
          </cell>
          <cell r="L454">
            <v>1980000</v>
          </cell>
          <cell r="N454">
            <v>0</v>
          </cell>
          <cell r="P454">
            <v>0</v>
          </cell>
          <cell r="R454">
            <v>0</v>
          </cell>
          <cell r="T454">
            <v>0</v>
          </cell>
          <cell r="V454">
            <v>0</v>
          </cell>
        </row>
        <row r="455">
          <cell r="A455">
            <v>41</v>
          </cell>
          <cell r="B455" t="str">
            <v>Rolling Door</v>
          </cell>
          <cell r="C455" t="str">
            <v>M2</v>
          </cell>
          <cell r="D455">
            <v>358100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L455">
            <v>0</v>
          </cell>
          <cell r="N455">
            <v>0</v>
          </cell>
          <cell r="P455">
            <v>0</v>
          </cell>
          <cell r="R455">
            <v>0</v>
          </cell>
          <cell r="T455">
            <v>0</v>
          </cell>
          <cell r="V455">
            <v>0</v>
          </cell>
        </row>
        <row r="456">
          <cell r="A456">
            <v>42</v>
          </cell>
          <cell r="B456" t="str">
            <v>Roster</v>
          </cell>
          <cell r="C456" t="str">
            <v>M2</v>
          </cell>
          <cell r="D456">
            <v>133850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L456">
            <v>0</v>
          </cell>
          <cell r="N456">
            <v>0</v>
          </cell>
          <cell r="P456">
            <v>0</v>
          </cell>
          <cell r="Q456">
            <v>0.25919999999999999</v>
          </cell>
          <cell r="R456">
            <v>34693.919999999998</v>
          </cell>
          <cell r="S456">
            <v>0.25919999999999999</v>
          </cell>
          <cell r="T456">
            <v>34693.919999999998</v>
          </cell>
          <cell r="U456">
            <v>0.12959999999999999</v>
          </cell>
          <cell r="V456">
            <v>17346.96</v>
          </cell>
        </row>
        <row r="457">
          <cell r="A457">
            <v>43</v>
          </cell>
          <cell r="B457" t="str">
            <v>Gipsum Board</v>
          </cell>
          <cell r="C457" t="str">
            <v>M2</v>
          </cell>
          <cell r="D457">
            <v>29000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L457">
            <v>0</v>
          </cell>
          <cell r="N457">
            <v>0</v>
          </cell>
          <cell r="P457">
            <v>0</v>
          </cell>
          <cell r="R457">
            <v>0</v>
          </cell>
          <cell r="T457">
            <v>0</v>
          </cell>
          <cell r="V457">
            <v>0</v>
          </cell>
        </row>
        <row r="458">
          <cell r="A458">
            <v>44</v>
          </cell>
          <cell r="B458" t="str">
            <v>List Gipsum</v>
          </cell>
          <cell r="C458" t="str">
            <v>M'</v>
          </cell>
          <cell r="D458">
            <v>17300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L458">
            <v>0</v>
          </cell>
          <cell r="N458">
            <v>0</v>
          </cell>
          <cell r="P458">
            <v>0</v>
          </cell>
          <cell r="R458">
            <v>0</v>
          </cell>
          <cell r="T458">
            <v>0</v>
          </cell>
          <cell r="V458">
            <v>0</v>
          </cell>
        </row>
        <row r="459">
          <cell r="A459">
            <v>45</v>
          </cell>
          <cell r="B459" t="str">
            <v>Sealent</v>
          </cell>
          <cell r="C459" t="str">
            <v>M'</v>
          </cell>
          <cell r="D459">
            <v>8400</v>
          </cell>
          <cell r="E459">
            <v>14.520000000000003</v>
          </cell>
          <cell r="F459">
            <v>121968.00000000003</v>
          </cell>
          <cell r="G459">
            <v>2.16</v>
          </cell>
          <cell r="H459">
            <v>18144</v>
          </cell>
          <cell r="I459">
            <v>0</v>
          </cell>
          <cell r="J459">
            <v>0</v>
          </cell>
          <cell r="L459">
            <v>0</v>
          </cell>
          <cell r="M459">
            <v>1.1519999999999999</v>
          </cell>
          <cell r="N459">
            <v>9676.7999999999993</v>
          </cell>
          <cell r="O459">
            <v>6.4</v>
          </cell>
          <cell r="P459">
            <v>53760</v>
          </cell>
          <cell r="R459">
            <v>0</v>
          </cell>
          <cell r="T459">
            <v>0</v>
          </cell>
          <cell r="V459">
            <v>0</v>
          </cell>
        </row>
        <row r="460">
          <cell r="A460">
            <v>46</v>
          </cell>
          <cell r="B460" t="str">
            <v>Benangan Kusen</v>
          </cell>
          <cell r="C460" t="str">
            <v>M'</v>
          </cell>
          <cell r="D460">
            <v>4296.0074999999997</v>
          </cell>
          <cell r="E460">
            <v>13.2</v>
          </cell>
          <cell r="F460">
            <v>56707.298999999992</v>
          </cell>
          <cell r="G460">
            <v>9.8000000000000007</v>
          </cell>
          <cell r="H460">
            <v>42100.873500000002</v>
          </cell>
          <cell r="I460">
            <v>5.7839999999999998</v>
          </cell>
          <cell r="J460">
            <v>24848.107379999998</v>
          </cell>
          <cell r="K460">
            <v>28</v>
          </cell>
          <cell r="L460">
            <v>120288.20999999999</v>
          </cell>
          <cell r="M460">
            <v>8.92</v>
          </cell>
          <cell r="N460">
            <v>38320.386899999998</v>
          </cell>
          <cell r="O460">
            <v>4.4000000000000004</v>
          </cell>
          <cell r="P460">
            <v>18902.433000000001</v>
          </cell>
          <cell r="Q460">
            <v>6.4</v>
          </cell>
          <cell r="R460">
            <v>27494.448</v>
          </cell>
          <cell r="S460">
            <v>6.4</v>
          </cell>
          <cell r="T460">
            <v>27494.448</v>
          </cell>
          <cell r="U460">
            <v>3.2</v>
          </cell>
          <cell r="V460">
            <v>13747.224</v>
          </cell>
        </row>
        <row r="461">
          <cell r="A461">
            <v>47</v>
          </cell>
          <cell r="B461" t="str">
            <v xml:space="preserve">Cat Kayu </v>
          </cell>
          <cell r="C461" t="str">
            <v>M2</v>
          </cell>
          <cell r="D461">
            <v>19370.5</v>
          </cell>
          <cell r="E461">
            <v>7.99</v>
          </cell>
          <cell r="F461">
            <v>154770.29500000001</v>
          </cell>
          <cell r="G461">
            <v>3.2720000000000002</v>
          </cell>
          <cell r="H461">
            <v>63380.276000000005</v>
          </cell>
          <cell r="I461">
            <v>4.0991999999999997</v>
          </cell>
          <cell r="J461">
            <v>79403.553599999999</v>
          </cell>
          <cell r="K461">
            <v>17.28</v>
          </cell>
          <cell r="L461">
            <v>334722.24000000005</v>
          </cell>
          <cell r="N461">
            <v>0</v>
          </cell>
          <cell r="P461">
            <v>0</v>
          </cell>
          <cell r="R461">
            <v>0</v>
          </cell>
          <cell r="T461">
            <v>0</v>
          </cell>
          <cell r="V461">
            <v>0</v>
          </cell>
        </row>
        <row r="462">
          <cell r="A462">
            <v>48</v>
          </cell>
          <cell r="B462" t="str">
            <v>Cat Besi</v>
          </cell>
          <cell r="C462" t="str">
            <v>M2</v>
          </cell>
          <cell r="D462">
            <v>13698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L462">
            <v>0</v>
          </cell>
          <cell r="N462">
            <v>0</v>
          </cell>
          <cell r="P462">
            <v>0</v>
          </cell>
          <cell r="R462">
            <v>0</v>
          </cell>
          <cell r="T462">
            <v>0</v>
          </cell>
          <cell r="V462">
            <v>0</v>
          </cell>
        </row>
        <row r="463">
          <cell r="A463">
            <v>49</v>
          </cell>
          <cell r="B463" t="str">
            <v>Cat Dinding</v>
          </cell>
          <cell r="C463" t="str">
            <v>M2</v>
          </cell>
          <cell r="D463">
            <v>9900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L463">
            <v>0</v>
          </cell>
          <cell r="N463">
            <v>0</v>
          </cell>
          <cell r="P463">
            <v>0</v>
          </cell>
          <cell r="Q463">
            <v>0.64000000000000012</v>
          </cell>
          <cell r="R463">
            <v>6336.0000000000009</v>
          </cell>
          <cell r="S463">
            <v>0.64000000000000012</v>
          </cell>
          <cell r="T463">
            <v>6336.0000000000009</v>
          </cell>
          <cell r="U463">
            <v>0.32000000000000006</v>
          </cell>
          <cell r="V463">
            <v>3168.0000000000005</v>
          </cell>
        </row>
        <row r="464">
          <cell r="A464">
            <v>50</v>
          </cell>
          <cell r="B464" t="str">
            <v>Plesteran Camprot</v>
          </cell>
          <cell r="C464" t="str">
            <v>M2</v>
          </cell>
          <cell r="D464">
            <v>14600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L464">
            <v>0</v>
          </cell>
          <cell r="N464">
            <v>0</v>
          </cell>
          <cell r="P464">
            <v>0</v>
          </cell>
          <cell r="R464">
            <v>0</v>
          </cell>
          <cell r="T464">
            <v>0</v>
          </cell>
        </row>
        <row r="466">
          <cell r="B466" t="str">
            <v>Jumlah Harga</v>
          </cell>
          <cell r="F466">
            <v>2731449.0447499999</v>
          </cell>
          <cell r="H466">
            <v>3021087.0332500003</v>
          </cell>
          <cell r="J466">
            <v>1690743.9109799999</v>
          </cell>
          <cell r="L466">
            <v>3789806.45</v>
          </cell>
          <cell r="N466">
            <v>67206.786899999992</v>
          </cell>
          <cell r="P466">
            <v>88670.433000000005</v>
          </cell>
          <cell r="R466">
            <v>68524.368000000002</v>
          </cell>
          <cell r="T466">
            <v>68524.368000000002</v>
          </cell>
          <cell r="V466">
            <v>34262.184000000001</v>
          </cell>
        </row>
        <row r="467">
          <cell r="L467" t="str">
            <v>Rev Kaca 8 Jd 5</v>
          </cell>
        </row>
        <row r="470">
          <cell r="A470" t="str">
            <v>No.</v>
          </cell>
          <cell r="B470" t="str">
            <v>Item Pekerjaan</v>
          </cell>
          <cell r="C470" t="str">
            <v>Satuan</v>
          </cell>
          <cell r="D470" t="str">
            <v>Harga Satuan</v>
          </cell>
          <cell r="E470" t="str">
            <v>P1</v>
          </cell>
          <cell r="G470" t="str">
            <v>P2</v>
          </cell>
          <cell r="I470" t="str">
            <v>P3</v>
          </cell>
          <cell r="K470" t="str">
            <v>P4</v>
          </cell>
          <cell r="M470" t="str">
            <v>J1/BV</v>
          </cell>
          <cell r="O470" t="str">
            <v>BV1</v>
          </cell>
          <cell r="Q470" t="str">
            <v>BV1'</v>
          </cell>
          <cell r="S470" t="str">
            <v>R1</v>
          </cell>
          <cell r="U470" t="str">
            <v>R2</v>
          </cell>
          <cell r="W470" t="str">
            <v>R3</v>
          </cell>
          <cell r="Y470" t="str">
            <v>J1</v>
          </cell>
        </row>
        <row r="471">
          <cell r="D471" t="str">
            <v>Rp.</v>
          </cell>
          <cell r="E471" t="str">
            <v>Vol.</v>
          </cell>
          <cell r="F471" t="str">
            <v>Jumlah Harga</v>
          </cell>
          <cell r="G471" t="str">
            <v>Vol.</v>
          </cell>
          <cell r="H471" t="str">
            <v>Jumlah Harga</v>
          </cell>
          <cell r="I471" t="str">
            <v>Vol.</v>
          </cell>
          <cell r="J471" t="str">
            <v>Jumlah Harga</v>
          </cell>
          <cell r="K471" t="str">
            <v>Vol.</v>
          </cell>
          <cell r="L471" t="str">
            <v>Jumlah Harga</v>
          </cell>
          <cell r="M471" t="str">
            <v>Vol.</v>
          </cell>
          <cell r="N471" t="str">
            <v>Jumlah Harga</v>
          </cell>
          <cell r="O471" t="str">
            <v>Vol.</v>
          </cell>
          <cell r="P471" t="str">
            <v>Jumlah Harga</v>
          </cell>
          <cell r="Q471" t="str">
            <v>Vol.</v>
          </cell>
          <cell r="R471" t="str">
            <v>Jumlah Harga</v>
          </cell>
          <cell r="S471" t="str">
            <v>Vol.</v>
          </cell>
          <cell r="T471" t="str">
            <v>Jumlah Harga</v>
          </cell>
          <cell r="U471" t="str">
            <v>Vol.</v>
          </cell>
          <cell r="V471" t="str">
            <v>Jumlah Harga</v>
          </cell>
          <cell r="W471" t="str">
            <v>Vol.</v>
          </cell>
          <cell r="X471" t="str">
            <v>Jumlah Harga</v>
          </cell>
          <cell r="Y471" t="str">
            <v>Vol.</v>
          </cell>
          <cell r="Z471" t="str">
            <v>Jumlah Harga</v>
          </cell>
        </row>
        <row r="472">
          <cell r="A472" t="str">
            <v>VIII.</v>
          </cell>
          <cell r="B472" t="str">
            <v>UNIT BANGUNAN MASJID</v>
          </cell>
        </row>
        <row r="474">
          <cell r="A474">
            <v>1</v>
          </cell>
          <cell r="B474" t="str">
            <v>Kayu 6/12</v>
          </cell>
          <cell r="C474" t="str">
            <v>M3</v>
          </cell>
          <cell r="D474">
            <v>0</v>
          </cell>
          <cell r="F474">
            <v>0</v>
          </cell>
          <cell r="H474">
            <v>0</v>
          </cell>
          <cell r="I474">
            <v>1.7600000000000001E-2</v>
          </cell>
          <cell r="J474">
            <v>0</v>
          </cell>
          <cell r="K474">
            <v>3.6144000000000003E-2</v>
          </cell>
          <cell r="L474">
            <v>0</v>
          </cell>
          <cell r="N474">
            <v>0</v>
          </cell>
          <cell r="P474">
            <v>0</v>
          </cell>
          <cell r="R474">
            <v>0</v>
          </cell>
          <cell r="T474">
            <v>0</v>
          </cell>
          <cell r="V474">
            <v>0</v>
          </cell>
          <cell r="X474">
            <v>0</v>
          </cell>
          <cell r="Z474">
            <v>0</v>
          </cell>
        </row>
        <row r="475">
          <cell r="A475">
            <v>2</v>
          </cell>
          <cell r="B475" t="str">
            <v>Kayu Slimar 3/10</v>
          </cell>
          <cell r="C475" t="str">
            <v>M3</v>
          </cell>
          <cell r="D475">
            <v>0</v>
          </cell>
          <cell r="F475">
            <v>0</v>
          </cell>
          <cell r="H475">
            <v>0</v>
          </cell>
          <cell r="I475">
            <v>3.2000000000000006E-3</v>
          </cell>
          <cell r="J475">
            <v>0</v>
          </cell>
          <cell r="K475">
            <v>1.4159999999999999E-2</v>
          </cell>
          <cell r="L475">
            <v>0</v>
          </cell>
          <cell r="N475">
            <v>0</v>
          </cell>
          <cell r="P475">
            <v>0</v>
          </cell>
          <cell r="R475">
            <v>0</v>
          </cell>
          <cell r="T475">
            <v>0</v>
          </cell>
          <cell r="V475">
            <v>0</v>
          </cell>
          <cell r="X475">
            <v>0</v>
          </cell>
          <cell r="Z475">
            <v>0</v>
          </cell>
        </row>
        <row r="476">
          <cell r="A476">
            <v>3</v>
          </cell>
          <cell r="B476" t="str">
            <v>Kayu Slimar 3/15</v>
          </cell>
          <cell r="C476" t="str">
            <v>M3</v>
          </cell>
          <cell r="D476">
            <v>0</v>
          </cell>
          <cell r="F476">
            <v>0</v>
          </cell>
          <cell r="H476">
            <v>0</v>
          </cell>
          <cell r="I476">
            <v>1.92</v>
          </cell>
          <cell r="J476">
            <v>0</v>
          </cell>
          <cell r="K476">
            <v>2.6999999999999997E-3</v>
          </cell>
          <cell r="L476">
            <v>0</v>
          </cell>
          <cell r="N476">
            <v>0</v>
          </cell>
          <cell r="P476">
            <v>0</v>
          </cell>
          <cell r="R476">
            <v>0</v>
          </cell>
          <cell r="T476">
            <v>0</v>
          </cell>
          <cell r="V476">
            <v>0</v>
          </cell>
          <cell r="X476">
            <v>0</v>
          </cell>
          <cell r="Z476">
            <v>0</v>
          </cell>
        </row>
        <row r="477">
          <cell r="A477">
            <v>4</v>
          </cell>
          <cell r="B477" t="str">
            <v>Kayu Slimar 3/20</v>
          </cell>
          <cell r="C477" t="str">
            <v>M3</v>
          </cell>
          <cell r="D477">
            <v>0</v>
          </cell>
          <cell r="E477">
            <v>4.5119999999999996</v>
          </cell>
          <cell r="F477">
            <v>0</v>
          </cell>
          <cell r="G477">
            <v>0.14279999999999998</v>
          </cell>
          <cell r="H477">
            <v>0</v>
          </cell>
          <cell r="I477">
            <v>3.2</v>
          </cell>
          <cell r="J477">
            <v>0</v>
          </cell>
          <cell r="K477">
            <v>3.5999999999999999E-3</v>
          </cell>
          <cell r="L477">
            <v>0</v>
          </cell>
          <cell r="N477">
            <v>0</v>
          </cell>
          <cell r="P477">
            <v>0</v>
          </cell>
          <cell r="R477">
            <v>0</v>
          </cell>
          <cell r="T477">
            <v>0</v>
          </cell>
          <cell r="V477">
            <v>0</v>
          </cell>
          <cell r="X477">
            <v>0</v>
          </cell>
          <cell r="Z477">
            <v>0</v>
          </cell>
        </row>
        <row r="478">
          <cell r="A478">
            <v>5</v>
          </cell>
          <cell r="B478" t="str">
            <v>Kayu 2/10</v>
          </cell>
          <cell r="C478" t="str">
            <v>M3</v>
          </cell>
          <cell r="D478">
            <v>0</v>
          </cell>
          <cell r="E478">
            <v>5.9</v>
          </cell>
          <cell r="F478">
            <v>0</v>
          </cell>
          <cell r="H478">
            <v>0</v>
          </cell>
          <cell r="J478">
            <v>0</v>
          </cell>
          <cell r="K478">
            <v>5.4000000000000012E-3</v>
          </cell>
          <cell r="L478">
            <v>0</v>
          </cell>
          <cell r="M478">
            <v>2.016</v>
          </cell>
          <cell r="N478">
            <v>0</v>
          </cell>
          <cell r="O478">
            <v>2.8</v>
          </cell>
          <cell r="P478">
            <v>0</v>
          </cell>
          <cell r="Q478">
            <v>2.8</v>
          </cell>
          <cell r="R478">
            <v>0</v>
          </cell>
          <cell r="T478">
            <v>0</v>
          </cell>
          <cell r="V478">
            <v>0</v>
          </cell>
          <cell r="X478">
            <v>0</v>
          </cell>
          <cell r="Y478">
            <v>3.76</v>
          </cell>
          <cell r="Z478">
            <v>0</v>
          </cell>
        </row>
        <row r="479">
          <cell r="A479">
            <v>6</v>
          </cell>
          <cell r="B479" t="str">
            <v>Panil t = 3 cm</v>
          </cell>
          <cell r="C479" t="str">
            <v>M2</v>
          </cell>
          <cell r="D479">
            <v>0</v>
          </cell>
          <cell r="F479">
            <v>0</v>
          </cell>
          <cell r="H479">
            <v>0</v>
          </cell>
          <cell r="J479">
            <v>0</v>
          </cell>
          <cell r="K479">
            <v>0.49500000000000005</v>
          </cell>
          <cell r="L479">
            <v>0</v>
          </cell>
          <cell r="N479">
            <v>0</v>
          </cell>
          <cell r="P479">
            <v>0</v>
          </cell>
          <cell r="R479">
            <v>0</v>
          </cell>
          <cell r="T479">
            <v>0</v>
          </cell>
          <cell r="V479">
            <v>0</v>
          </cell>
          <cell r="X479">
            <v>0</v>
          </cell>
          <cell r="Z479">
            <v>0</v>
          </cell>
        </row>
        <row r="480">
          <cell r="A480">
            <v>1</v>
          </cell>
          <cell r="B480" t="str">
            <v>Kusen Aluminium 5/10</v>
          </cell>
          <cell r="C480" t="str">
            <v>M'</v>
          </cell>
          <cell r="D480">
            <v>124948</v>
          </cell>
          <cell r="F480">
            <v>0</v>
          </cell>
          <cell r="H480">
            <v>0</v>
          </cell>
          <cell r="J480">
            <v>0</v>
          </cell>
          <cell r="K480">
            <v>5</v>
          </cell>
          <cell r="L480">
            <v>624740</v>
          </cell>
          <cell r="N480">
            <v>0</v>
          </cell>
          <cell r="P480">
            <v>0</v>
          </cell>
          <cell r="R480">
            <v>0</v>
          </cell>
          <cell r="T480">
            <v>0</v>
          </cell>
          <cell r="V480">
            <v>0</v>
          </cell>
          <cell r="X480">
            <v>0</v>
          </cell>
          <cell r="Z480">
            <v>0</v>
          </cell>
        </row>
        <row r="481">
          <cell r="A481">
            <v>2</v>
          </cell>
          <cell r="B481" t="str">
            <v xml:space="preserve">Rangka Daun Jendela Alumunium </v>
          </cell>
          <cell r="C481" t="str">
            <v>M'</v>
          </cell>
          <cell r="D481">
            <v>124948</v>
          </cell>
          <cell r="F481">
            <v>0</v>
          </cell>
          <cell r="H481">
            <v>0</v>
          </cell>
          <cell r="J481">
            <v>0</v>
          </cell>
          <cell r="K481">
            <v>0</v>
          </cell>
          <cell r="L481">
            <v>0</v>
          </cell>
          <cell r="N481">
            <v>0</v>
          </cell>
          <cell r="P481">
            <v>0</v>
          </cell>
          <cell r="R481">
            <v>0</v>
          </cell>
          <cell r="T481">
            <v>0</v>
          </cell>
          <cell r="V481">
            <v>0</v>
          </cell>
          <cell r="X481">
            <v>0</v>
          </cell>
          <cell r="Z481">
            <v>0</v>
          </cell>
        </row>
        <row r="482">
          <cell r="A482">
            <v>3</v>
          </cell>
          <cell r="B482" t="str">
            <v>Rangka Tiang Sirip Alumunium 1/1 Putih</v>
          </cell>
          <cell r="C482" t="str">
            <v>M'</v>
          </cell>
          <cell r="D482">
            <v>62474</v>
          </cell>
          <cell r="F482">
            <v>0</v>
          </cell>
          <cell r="H482">
            <v>0</v>
          </cell>
          <cell r="J482">
            <v>0</v>
          </cell>
          <cell r="K482">
            <v>0</v>
          </cell>
          <cell r="L482">
            <v>0</v>
          </cell>
          <cell r="N482">
            <v>0</v>
          </cell>
          <cell r="P482">
            <v>0</v>
          </cell>
          <cell r="R482">
            <v>0</v>
          </cell>
          <cell r="T482">
            <v>0</v>
          </cell>
          <cell r="V482">
            <v>0</v>
          </cell>
          <cell r="X482">
            <v>0</v>
          </cell>
          <cell r="Z482">
            <v>0</v>
          </cell>
        </row>
        <row r="483">
          <cell r="A483">
            <v>4</v>
          </cell>
          <cell r="B483" t="str">
            <v>Pasang Shading Sirip Alumunium 0.2/10 +Rangka</v>
          </cell>
          <cell r="C483" t="str">
            <v>M2</v>
          </cell>
          <cell r="D483">
            <v>0</v>
          </cell>
          <cell r="F483">
            <v>0</v>
          </cell>
          <cell r="H483">
            <v>0</v>
          </cell>
          <cell r="J483">
            <v>0</v>
          </cell>
          <cell r="K483">
            <v>0</v>
          </cell>
          <cell r="L483">
            <v>0</v>
          </cell>
          <cell r="N483">
            <v>0</v>
          </cell>
          <cell r="P483">
            <v>0</v>
          </cell>
          <cell r="R483">
            <v>0</v>
          </cell>
          <cell r="T483">
            <v>0</v>
          </cell>
          <cell r="V483">
            <v>0</v>
          </cell>
          <cell r="X483">
            <v>0</v>
          </cell>
          <cell r="Z483">
            <v>0</v>
          </cell>
        </row>
        <row r="484">
          <cell r="A484">
            <v>5</v>
          </cell>
          <cell r="B484" t="str">
            <v>Daun Pintu Panil Kamper</v>
          </cell>
          <cell r="C484" t="str">
            <v>bh</v>
          </cell>
          <cell r="D484">
            <v>550000</v>
          </cell>
          <cell r="F484">
            <v>0</v>
          </cell>
          <cell r="H484">
            <v>0</v>
          </cell>
          <cell r="I484">
            <v>2.4E-2</v>
          </cell>
          <cell r="J484">
            <v>13200</v>
          </cell>
          <cell r="K484">
            <v>1.2</v>
          </cell>
          <cell r="L484">
            <v>660000</v>
          </cell>
          <cell r="N484">
            <v>0</v>
          </cell>
          <cell r="P484">
            <v>0</v>
          </cell>
          <cell r="R484">
            <v>0</v>
          </cell>
          <cell r="T484">
            <v>0</v>
          </cell>
          <cell r="V484">
            <v>0</v>
          </cell>
          <cell r="X484">
            <v>0</v>
          </cell>
          <cell r="Z484">
            <v>0</v>
          </cell>
        </row>
        <row r="485">
          <cell r="A485">
            <v>6</v>
          </cell>
          <cell r="B485" t="str">
            <v>Plat besi t = 2 mm</v>
          </cell>
          <cell r="C485" t="str">
            <v>Kg</v>
          </cell>
          <cell r="D485">
            <v>0</v>
          </cell>
          <cell r="E485">
            <v>1.6068</v>
          </cell>
          <cell r="F485">
            <v>0</v>
          </cell>
          <cell r="G485">
            <v>1.89</v>
          </cell>
          <cell r="H485">
            <v>0</v>
          </cell>
          <cell r="J485">
            <v>0</v>
          </cell>
          <cell r="K485">
            <v>0</v>
          </cell>
          <cell r="L485">
            <v>0</v>
          </cell>
          <cell r="N485">
            <v>0</v>
          </cell>
          <cell r="P485">
            <v>0</v>
          </cell>
          <cell r="R485">
            <v>0</v>
          </cell>
          <cell r="T485">
            <v>0</v>
          </cell>
          <cell r="V485">
            <v>0</v>
          </cell>
          <cell r="X485">
            <v>0</v>
          </cell>
          <cell r="Z485">
            <v>0</v>
          </cell>
        </row>
        <row r="486">
          <cell r="A486">
            <v>7</v>
          </cell>
          <cell r="B486" t="str">
            <v>C 40.40.2  (pesan khusus)</v>
          </cell>
          <cell r="C486" t="str">
            <v>Kg</v>
          </cell>
          <cell r="D486">
            <v>14122.3</v>
          </cell>
          <cell r="E486">
            <v>0.96960000000000002</v>
          </cell>
          <cell r="F486">
            <v>13692.98208</v>
          </cell>
          <cell r="G486">
            <v>1.0247999999999999</v>
          </cell>
          <cell r="H486">
            <v>14472.533039999998</v>
          </cell>
          <cell r="J486">
            <v>0</v>
          </cell>
          <cell r="K486">
            <v>0</v>
          </cell>
          <cell r="L486">
            <v>0</v>
          </cell>
          <cell r="N486">
            <v>0</v>
          </cell>
          <cell r="P486">
            <v>0</v>
          </cell>
          <cell r="R486">
            <v>0</v>
          </cell>
          <cell r="T486">
            <v>0</v>
          </cell>
          <cell r="V486">
            <v>0</v>
          </cell>
          <cell r="X486">
            <v>0</v>
          </cell>
          <cell r="Z486">
            <v>0</v>
          </cell>
        </row>
        <row r="487">
          <cell r="A487">
            <v>8</v>
          </cell>
          <cell r="B487" t="str">
            <v>Handle besi dia 16 mm</v>
          </cell>
          <cell r="C487" t="str">
            <v>Set</v>
          </cell>
          <cell r="D487">
            <v>129652.5</v>
          </cell>
          <cell r="E487">
            <v>18.012</v>
          </cell>
          <cell r="F487">
            <v>2335300.83</v>
          </cell>
          <cell r="G487">
            <v>20.698</v>
          </cell>
          <cell r="H487">
            <v>2683547.4449999998</v>
          </cell>
          <cell r="J487">
            <v>0</v>
          </cell>
          <cell r="K487">
            <v>0</v>
          </cell>
          <cell r="L487">
            <v>0</v>
          </cell>
          <cell r="N487">
            <v>0</v>
          </cell>
          <cell r="P487">
            <v>0</v>
          </cell>
          <cell r="R487">
            <v>0</v>
          </cell>
          <cell r="T487">
            <v>0</v>
          </cell>
          <cell r="V487">
            <v>0</v>
          </cell>
          <cell r="X487">
            <v>0</v>
          </cell>
          <cell r="Z487">
            <v>0</v>
          </cell>
        </row>
        <row r="488">
          <cell r="A488">
            <v>9</v>
          </cell>
          <cell r="B488" t="str">
            <v>Hendle pintu Stainless</v>
          </cell>
          <cell r="C488" t="str">
            <v>Set</v>
          </cell>
          <cell r="D488">
            <v>261652.5</v>
          </cell>
          <cell r="E488">
            <v>2</v>
          </cell>
          <cell r="F488">
            <v>523305</v>
          </cell>
          <cell r="G488">
            <v>1</v>
          </cell>
          <cell r="H488">
            <v>261652.5</v>
          </cell>
          <cell r="J488">
            <v>0</v>
          </cell>
          <cell r="K488">
            <v>0</v>
          </cell>
          <cell r="L488">
            <v>0</v>
          </cell>
          <cell r="N488">
            <v>0</v>
          </cell>
          <cell r="P488">
            <v>0</v>
          </cell>
          <cell r="R488">
            <v>0</v>
          </cell>
          <cell r="T488">
            <v>0</v>
          </cell>
          <cell r="V488">
            <v>0</v>
          </cell>
          <cell r="X488">
            <v>0</v>
          </cell>
          <cell r="Z488">
            <v>0</v>
          </cell>
        </row>
        <row r="489">
          <cell r="A489">
            <v>10</v>
          </cell>
          <cell r="B489" t="str">
            <v>Kunci Pintu Handle stainleess (dorma)</v>
          </cell>
          <cell r="C489" t="str">
            <v>Set</v>
          </cell>
          <cell r="D489">
            <v>650000</v>
          </cell>
          <cell r="F489">
            <v>0</v>
          </cell>
          <cell r="H489">
            <v>0</v>
          </cell>
          <cell r="J489">
            <v>0</v>
          </cell>
          <cell r="K489">
            <v>0</v>
          </cell>
          <cell r="L489">
            <v>0</v>
          </cell>
          <cell r="N489">
            <v>0</v>
          </cell>
          <cell r="P489">
            <v>0</v>
          </cell>
          <cell r="R489">
            <v>0</v>
          </cell>
          <cell r="T489">
            <v>0</v>
          </cell>
          <cell r="V489">
            <v>0</v>
          </cell>
          <cell r="X489">
            <v>0</v>
          </cell>
          <cell r="Z489">
            <v>0</v>
          </cell>
        </row>
        <row r="490">
          <cell r="A490">
            <v>11</v>
          </cell>
          <cell r="B490" t="str">
            <v>Kunci tanam Antik</v>
          </cell>
          <cell r="C490" t="str">
            <v>Set</v>
          </cell>
          <cell r="D490">
            <v>265000</v>
          </cell>
          <cell r="F490">
            <v>0</v>
          </cell>
          <cell r="H490">
            <v>0</v>
          </cell>
          <cell r="J490">
            <v>0</v>
          </cell>
          <cell r="K490">
            <v>0</v>
          </cell>
          <cell r="L490">
            <v>0</v>
          </cell>
          <cell r="N490">
            <v>0</v>
          </cell>
          <cell r="P490">
            <v>0</v>
          </cell>
          <cell r="R490">
            <v>0</v>
          </cell>
          <cell r="T490">
            <v>0</v>
          </cell>
          <cell r="V490">
            <v>0</v>
          </cell>
          <cell r="X490">
            <v>0</v>
          </cell>
          <cell r="Z490">
            <v>0</v>
          </cell>
        </row>
        <row r="491">
          <cell r="A491">
            <v>12</v>
          </cell>
          <cell r="B491" t="str">
            <v>Kunci tanam biasa</v>
          </cell>
          <cell r="C491" t="str">
            <v>Set</v>
          </cell>
          <cell r="D491">
            <v>168565</v>
          </cell>
          <cell r="E491">
            <v>2</v>
          </cell>
          <cell r="F491">
            <v>337130</v>
          </cell>
          <cell r="G491">
            <v>1</v>
          </cell>
          <cell r="H491">
            <v>168565</v>
          </cell>
          <cell r="I491">
            <v>1</v>
          </cell>
          <cell r="J491">
            <v>168565</v>
          </cell>
          <cell r="K491">
            <v>1</v>
          </cell>
          <cell r="L491">
            <v>168565</v>
          </cell>
          <cell r="N491">
            <v>0</v>
          </cell>
          <cell r="P491">
            <v>0</v>
          </cell>
          <cell r="R491">
            <v>0</v>
          </cell>
          <cell r="T491">
            <v>0</v>
          </cell>
          <cell r="V491">
            <v>0</v>
          </cell>
          <cell r="X491">
            <v>0</v>
          </cell>
          <cell r="Z491">
            <v>0</v>
          </cell>
        </row>
        <row r="492">
          <cell r="A492">
            <v>13</v>
          </cell>
          <cell r="B492" t="str">
            <v>Kunci Silinder</v>
          </cell>
          <cell r="C492" t="str">
            <v>Set</v>
          </cell>
          <cell r="D492">
            <v>217900</v>
          </cell>
          <cell r="F492">
            <v>0</v>
          </cell>
          <cell r="H492">
            <v>0</v>
          </cell>
          <cell r="J492">
            <v>0</v>
          </cell>
          <cell r="K492">
            <v>0</v>
          </cell>
          <cell r="L492">
            <v>0</v>
          </cell>
          <cell r="N492">
            <v>0</v>
          </cell>
          <cell r="P492">
            <v>0</v>
          </cell>
          <cell r="R492">
            <v>0</v>
          </cell>
          <cell r="T492">
            <v>0</v>
          </cell>
          <cell r="V492">
            <v>0</v>
          </cell>
          <cell r="X492">
            <v>0</v>
          </cell>
          <cell r="Z492">
            <v>0</v>
          </cell>
        </row>
        <row r="493">
          <cell r="A493">
            <v>14</v>
          </cell>
          <cell r="B493" t="str">
            <v>Kunci Selot</v>
          </cell>
          <cell r="C493" t="str">
            <v>Set</v>
          </cell>
          <cell r="D493">
            <v>48300</v>
          </cell>
          <cell r="F493">
            <v>0</v>
          </cell>
          <cell r="H493">
            <v>0</v>
          </cell>
          <cell r="J493">
            <v>0</v>
          </cell>
          <cell r="K493">
            <v>0</v>
          </cell>
          <cell r="L493">
            <v>0</v>
          </cell>
          <cell r="N493">
            <v>0</v>
          </cell>
          <cell r="P493">
            <v>0</v>
          </cell>
          <cell r="R493">
            <v>0</v>
          </cell>
          <cell r="T493">
            <v>0</v>
          </cell>
          <cell r="V493">
            <v>0</v>
          </cell>
          <cell r="X493">
            <v>0</v>
          </cell>
          <cell r="Z493">
            <v>0</v>
          </cell>
        </row>
        <row r="494">
          <cell r="A494">
            <v>15</v>
          </cell>
          <cell r="B494" t="str">
            <v>Engsel jendela</v>
          </cell>
          <cell r="C494" t="str">
            <v>Bh</v>
          </cell>
          <cell r="D494">
            <v>16600</v>
          </cell>
          <cell r="F494">
            <v>0</v>
          </cell>
          <cell r="H494">
            <v>0</v>
          </cell>
          <cell r="J494">
            <v>0</v>
          </cell>
          <cell r="K494">
            <v>0</v>
          </cell>
          <cell r="L494">
            <v>0</v>
          </cell>
          <cell r="N494">
            <v>0</v>
          </cell>
          <cell r="P494">
            <v>0</v>
          </cell>
          <cell r="R494">
            <v>0</v>
          </cell>
          <cell r="T494">
            <v>0</v>
          </cell>
          <cell r="V494">
            <v>0</v>
          </cell>
          <cell r="X494">
            <v>0</v>
          </cell>
          <cell r="Z494">
            <v>0</v>
          </cell>
        </row>
        <row r="495">
          <cell r="A495">
            <v>16</v>
          </cell>
          <cell r="B495" t="str">
            <v>Engsel pintu</v>
          </cell>
          <cell r="C495" t="str">
            <v>Bh</v>
          </cell>
          <cell r="D495">
            <v>44395.75</v>
          </cell>
          <cell r="E495">
            <v>4</v>
          </cell>
          <cell r="F495">
            <v>177583</v>
          </cell>
          <cell r="H495">
            <v>0</v>
          </cell>
          <cell r="J495">
            <v>0</v>
          </cell>
          <cell r="K495">
            <v>3</v>
          </cell>
          <cell r="L495">
            <v>133187.25</v>
          </cell>
          <cell r="N495">
            <v>0</v>
          </cell>
          <cell r="P495">
            <v>0</v>
          </cell>
          <cell r="R495">
            <v>0</v>
          </cell>
          <cell r="T495">
            <v>0</v>
          </cell>
          <cell r="V495">
            <v>0</v>
          </cell>
          <cell r="X495">
            <v>0</v>
          </cell>
          <cell r="Z495">
            <v>0</v>
          </cell>
        </row>
        <row r="496">
          <cell r="A496">
            <v>17</v>
          </cell>
          <cell r="B496" t="str">
            <v>Engsel Pintu dari pipa besi dia 2 cm</v>
          </cell>
          <cell r="C496" t="str">
            <v>Bh</v>
          </cell>
          <cell r="D496">
            <v>66593.625</v>
          </cell>
          <cell r="F496">
            <v>0</v>
          </cell>
          <cell r="H496">
            <v>0</v>
          </cell>
          <cell r="J496">
            <v>0</v>
          </cell>
          <cell r="K496">
            <v>0</v>
          </cell>
          <cell r="L496">
            <v>0</v>
          </cell>
          <cell r="N496">
            <v>0</v>
          </cell>
          <cell r="P496">
            <v>0</v>
          </cell>
          <cell r="R496">
            <v>0</v>
          </cell>
          <cell r="T496">
            <v>0</v>
          </cell>
          <cell r="V496">
            <v>0</v>
          </cell>
          <cell r="X496">
            <v>0</v>
          </cell>
          <cell r="Z496">
            <v>0</v>
          </cell>
        </row>
        <row r="497">
          <cell r="A497">
            <v>18</v>
          </cell>
          <cell r="B497" t="str">
            <v>Kait/hak angin</v>
          </cell>
          <cell r="C497" t="str">
            <v>Set</v>
          </cell>
          <cell r="D497">
            <v>27000</v>
          </cell>
          <cell r="F497">
            <v>0</v>
          </cell>
          <cell r="H497">
            <v>0</v>
          </cell>
          <cell r="J497">
            <v>0</v>
          </cell>
          <cell r="K497">
            <v>0</v>
          </cell>
          <cell r="L497">
            <v>0</v>
          </cell>
          <cell r="N497">
            <v>0</v>
          </cell>
          <cell r="P497">
            <v>0</v>
          </cell>
          <cell r="R497">
            <v>0</v>
          </cell>
          <cell r="T497">
            <v>0</v>
          </cell>
          <cell r="V497">
            <v>0</v>
          </cell>
          <cell r="X497">
            <v>0</v>
          </cell>
          <cell r="Z497">
            <v>0</v>
          </cell>
        </row>
        <row r="498">
          <cell r="A498">
            <v>19</v>
          </cell>
          <cell r="B498" t="str">
            <v>Grendel pintu kuningan</v>
          </cell>
          <cell r="C498" t="str">
            <v>Bh</v>
          </cell>
          <cell r="D498">
            <v>125000</v>
          </cell>
          <cell r="F498">
            <v>0</v>
          </cell>
          <cell r="H498">
            <v>0</v>
          </cell>
          <cell r="J498">
            <v>0</v>
          </cell>
          <cell r="K498">
            <v>0</v>
          </cell>
          <cell r="L498">
            <v>0</v>
          </cell>
          <cell r="N498">
            <v>0</v>
          </cell>
          <cell r="P498">
            <v>0</v>
          </cell>
          <cell r="R498">
            <v>0</v>
          </cell>
          <cell r="T498">
            <v>0</v>
          </cell>
          <cell r="V498">
            <v>0</v>
          </cell>
          <cell r="X498">
            <v>0</v>
          </cell>
          <cell r="Z498">
            <v>0</v>
          </cell>
        </row>
        <row r="499">
          <cell r="A499">
            <v>20</v>
          </cell>
          <cell r="B499" t="str">
            <v xml:space="preserve">Grendel jendela </v>
          </cell>
          <cell r="C499" t="str">
            <v>Bh</v>
          </cell>
          <cell r="D499">
            <v>8100</v>
          </cell>
          <cell r="F499">
            <v>0</v>
          </cell>
          <cell r="H499">
            <v>0</v>
          </cell>
          <cell r="J499">
            <v>0</v>
          </cell>
          <cell r="K499">
            <v>0</v>
          </cell>
          <cell r="L499">
            <v>0</v>
          </cell>
          <cell r="N499">
            <v>0</v>
          </cell>
          <cell r="P499">
            <v>0</v>
          </cell>
          <cell r="R499">
            <v>0</v>
          </cell>
          <cell r="T499">
            <v>0</v>
          </cell>
          <cell r="V499">
            <v>0</v>
          </cell>
          <cell r="X499">
            <v>0</v>
          </cell>
          <cell r="Z499">
            <v>0</v>
          </cell>
        </row>
        <row r="500">
          <cell r="A500">
            <v>21</v>
          </cell>
          <cell r="B500" t="str">
            <v>Grendel pintu</v>
          </cell>
          <cell r="C500" t="str">
            <v>Bh</v>
          </cell>
          <cell r="D500">
            <v>14200</v>
          </cell>
          <cell r="E500">
            <v>2</v>
          </cell>
          <cell r="F500">
            <v>28400</v>
          </cell>
          <cell r="H500">
            <v>0</v>
          </cell>
          <cell r="J500">
            <v>0</v>
          </cell>
          <cell r="K500">
            <v>0</v>
          </cell>
          <cell r="L500">
            <v>0</v>
          </cell>
          <cell r="N500">
            <v>0</v>
          </cell>
          <cell r="P500">
            <v>0</v>
          </cell>
          <cell r="R500">
            <v>0</v>
          </cell>
          <cell r="T500">
            <v>0</v>
          </cell>
          <cell r="V500">
            <v>0</v>
          </cell>
          <cell r="X500">
            <v>0</v>
          </cell>
          <cell r="Z500">
            <v>0</v>
          </cell>
        </row>
        <row r="501">
          <cell r="A501">
            <v>22</v>
          </cell>
          <cell r="B501" t="str">
            <v>Stripting Knip</v>
          </cell>
          <cell r="C501" t="str">
            <v>Set</v>
          </cell>
          <cell r="D501">
            <v>13700</v>
          </cell>
          <cell r="F501">
            <v>0</v>
          </cell>
          <cell r="H501">
            <v>0</v>
          </cell>
          <cell r="J501">
            <v>0</v>
          </cell>
          <cell r="K501">
            <v>0</v>
          </cell>
          <cell r="L501">
            <v>0</v>
          </cell>
          <cell r="N501">
            <v>0</v>
          </cell>
          <cell r="P501">
            <v>0</v>
          </cell>
          <cell r="R501">
            <v>0</v>
          </cell>
          <cell r="T501">
            <v>0</v>
          </cell>
          <cell r="V501">
            <v>0</v>
          </cell>
          <cell r="X501">
            <v>0</v>
          </cell>
          <cell r="Z501">
            <v>0</v>
          </cell>
        </row>
        <row r="502">
          <cell r="A502">
            <v>23</v>
          </cell>
          <cell r="B502" t="str">
            <v>Door Closer</v>
          </cell>
          <cell r="C502" t="str">
            <v>Set</v>
          </cell>
          <cell r="D502">
            <v>260800</v>
          </cell>
          <cell r="F502">
            <v>0</v>
          </cell>
          <cell r="H502">
            <v>0</v>
          </cell>
          <cell r="J502">
            <v>0</v>
          </cell>
          <cell r="K502">
            <v>0</v>
          </cell>
          <cell r="L502">
            <v>0</v>
          </cell>
          <cell r="N502">
            <v>0</v>
          </cell>
          <cell r="P502">
            <v>0</v>
          </cell>
          <cell r="R502">
            <v>0</v>
          </cell>
          <cell r="T502">
            <v>0</v>
          </cell>
          <cell r="V502">
            <v>0</v>
          </cell>
          <cell r="X502">
            <v>0</v>
          </cell>
          <cell r="Z502">
            <v>0</v>
          </cell>
        </row>
        <row r="503">
          <cell r="A503">
            <v>24</v>
          </cell>
          <cell r="B503" t="str">
            <v>Door Holder</v>
          </cell>
          <cell r="C503" t="str">
            <v>Set</v>
          </cell>
          <cell r="D503">
            <v>500000</v>
          </cell>
          <cell r="F503">
            <v>0</v>
          </cell>
          <cell r="H503">
            <v>0</v>
          </cell>
          <cell r="J503">
            <v>0</v>
          </cell>
          <cell r="K503">
            <v>0</v>
          </cell>
          <cell r="L503">
            <v>0</v>
          </cell>
          <cell r="N503">
            <v>0</v>
          </cell>
          <cell r="P503">
            <v>0</v>
          </cell>
          <cell r="R503">
            <v>0</v>
          </cell>
          <cell r="T503">
            <v>0</v>
          </cell>
          <cell r="V503">
            <v>0</v>
          </cell>
          <cell r="X503">
            <v>0</v>
          </cell>
          <cell r="Z503">
            <v>0</v>
          </cell>
        </row>
        <row r="504">
          <cell r="A504">
            <v>25</v>
          </cell>
          <cell r="B504" t="str">
            <v>Door Stop</v>
          </cell>
          <cell r="C504" t="str">
            <v>Set</v>
          </cell>
          <cell r="D504">
            <v>32100</v>
          </cell>
          <cell r="F504">
            <v>0</v>
          </cell>
          <cell r="H504">
            <v>0</v>
          </cell>
          <cell r="J504">
            <v>0</v>
          </cell>
          <cell r="K504">
            <v>0</v>
          </cell>
          <cell r="L504">
            <v>0</v>
          </cell>
          <cell r="N504">
            <v>0</v>
          </cell>
          <cell r="P504">
            <v>0</v>
          </cell>
          <cell r="R504">
            <v>0</v>
          </cell>
          <cell r="T504">
            <v>0</v>
          </cell>
          <cell r="V504">
            <v>0</v>
          </cell>
          <cell r="X504">
            <v>0</v>
          </cell>
          <cell r="Z504">
            <v>0</v>
          </cell>
        </row>
        <row r="505">
          <cell r="A505">
            <v>26</v>
          </cell>
          <cell r="B505" t="str">
            <v>Kaca bening 5 mm</v>
          </cell>
          <cell r="C505" t="str">
            <v>M2</v>
          </cell>
          <cell r="D505">
            <v>66700</v>
          </cell>
          <cell r="F505">
            <v>0</v>
          </cell>
          <cell r="H505">
            <v>0</v>
          </cell>
          <cell r="I505">
            <v>5.0399999999999993E-2</v>
          </cell>
          <cell r="J505">
            <v>3361.6799999999994</v>
          </cell>
          <cell r="K505">
            <v>0</v>
          </cell>
          <cell r="L505">
            <v>0</v>
          </cell>
          <cell r="M505">
            <v>0.73599999999999999</v>
          </cell>
          <cell r="N505">
            <v>49091.199999999997</v>
          </cell>
          <cell r="O505">
            <v>0.36000000000000004</v>
          </cell>
          <cell r="P505">
            <v>24012.000000000004</v>
          </cell>
          <cell r="Q505">
            <v>0.36000000000000004</v>
          </cell>
          <cell r="R505">
            <v>24012.000000000004</v>
          </cell>
          <cell r="T505">
            <v>0</v>
          </cell>
          <cell r="V505">
            <v>0</v>
          </cell>
          <cell r="X505">
            <v>0</v>
          </cell>
          <cell r="Y505">
            <v>0.14400000000000002</v>
          </cell>
          <cell r="Z505">
            <v>9604.8000000000011</v>
          </cell>
        </row>
        <row r="506">
          <cell r="A506">
            <v>27</v>
          </cell>
          <cell r="B506" t="str">
            <v>Kaca bening 10 mm</v>
          </cell>
          <cell r="C506" t="str">
            <v>M2</v>
          </cell>
          <cell r="D506">
            <v>280895.75</v>
          </cell>
          <cell r="F506">
            <v>0</v>
          </cell>
          <cell r="H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P506">
            <v>0</v>
          </cell>
          <cell r="R506">
            <v>0</v>
          </cell>
          <cell r="T506">
            <v>0</v>
          </cell>
          <cell r="V506">
            <v>0</v>
          </cell>
          <cell r="X506">
            <v>0</v>
          </cell>
          <cell r="Z506">
            <v>0</v>
          </cell>
        </row>
        <row r="507">
          <cell r="A507">
            <v>28</v>
          </cell>
          <cell r="B507" t="str">
            <v>Kaca Bening 12 mm</v>
          </cell>
          <cell r="C507" t="str">
            <v>M2</v>
          </cell>
          <cell r="D507">
            <v>403787.64062499994</v>
          </cell>
          <cell r="F507">
            <v>0</v>
          </cell>
          <cell r="H507">
            <v>0</v>
          </cell>
          <cell r="J507">
            <v>0</v>
          </cell>
          <cell r="K507">
            <v>0</v>
          </cell>
          <cell r="L507">
            <v>0</v>
          </cell>
          <cell r="N507">
            <v>0</v>
          </cell>
          <cell r="P507">
            <v>0</v>
          </cell>
          <cell r="R507">
            <v>0</v>
          </cell>
          <cell r="T507">
            <v>0</v>
          </cell>
          <cell r="V507">
            <v>0</v>
          </cell>
          <cell r="X507">
            <v>0</v>
          </cell>
          <cell r="Z507">
            <v>0</v>
          </cell>
        </row>
        <row r="508">
          <cell r="A508">
            <v>29</v>
          </cell>
          <cell r="B508" t="str">
            <v>Besi hollow 4/4</v>
          </cell>
          <cell r="C508" t="str">
            <v>M'</v>
          </cell>
          <cell r="D508">
            <v>48625.000000000051</v>
          </cell>
          <cell r="F508">
            <v>0</v>
          </cell>
          <cell r="H508">
            <v>0</v>
          </cell>
          <cell r="J508">
            <v>0</v>
          </cell>
          <cell r="K508">
            <v>0</v>
          </cell>
          <cell r="L508">
            <v>0</v>
          </cell>
          <cell r="N508">
            <v>0</v>
          </cell>
          <cell r="P508">
            <v>0</v>
          </cell>
          <cell r="R508">
            <v>0</v>
          </cell>
          <cell r="T508">
            <v>0</v>
          </cell>
          <cell r="V508">
            <v>0</v>
          </cell>
          <cell r="X508">
            <v>0</v>
          </cell>
          <cell r="Z508">
            <v>0</v>
          </cell>
        </row>
        <row r="509">
          <cell r="A509">
            <v>30</v>
          </cell>
          <cell r="B509" t="str">
            <v>Besi hollow 6/6</v>
          </cell>
          <cell r="C509" t="str">
            <v>M'</v>
          </cell>
          <cell r="D509">
            <v>74462.500000000058</v>
          </cell>
          <cell r="F509">
            <v>0</v>
          </cell>
          <cell r="H509">
            <v>0</v>
          </cell>
          <cell r="J509">
            <v>0</v>
          </cell>
          <cell r="K509">
            <v>0</v>
          </cell>
          <cell r="L509">
            <v>0</v>
          </cell>
          <cell r="N509">
            <v>0</v>
          </cell>
          <cell r="P509">
            <v>0</v>
          </cell>
          <cell r="R509">
            <v>0</v>
          </cell>
          <cell r="T509">
            <v>0</v>
          </cell>
          <cell r="V509">
            <v>0</v>
          </cell>
          <cell r="X509">
            <v>0</v>
          </cell>
          <cell r="Z509">
            <v>0</v>
          </cell>
        </row>
        <row r="510">
          <cell r="A510">
            <v>31</v>
          </cell>
          <cell r="B510" t="str">
            <v>Besi hollow 2.5/5</v>
          </cell>
          <cell r="C510" t="str">
            <v>Kg</v>
          </cell>
          <cell r="D510">
            <v>74462.500000000058</v>
          </cell>
          <cell r="F510">
            <v>0</v>
          </cell>
          <cell r="H510">
            <v>0</v>
          </cell>
          <cell r="J510">
            <v>0</v>
          </cell>
          <cell r="K510">
            <v>0</v>
          </cell>
          <cell r="L510">
            <v>0</v>
          </cell>
          <cell r="N510">
            <v>0</v>
          </cell>
          <cell r="P510">
            <v>0</v>
          </cell>
          <cell r="R510">
            <v>0</v>
          </cell>
          <cell r="T510">
            <v>0</v>
          </cell>
          <cell r="V510">
            <v>0</v>
          </cell>
          <cell r="X510">
            <v>0</v>
          </cell>
          <cell r="Z510">
            <v>0</v>
          </cell>
        </row>
        <row r="511">
          <cell r="A511">
            <v>32</v>
          </cell>
          <cell r="B511" t="str">
            <v>Besi hollow 5/5</v>
          </cell>
          <cell r="C511" t="str">
            <v>Kg</v>
          </cell>
          <cell r="D511">
            <v>74462.500000000058</v>
          </cell>
          <cell r="F511">
            <v>0</v>
          </cell>
          <cell r="H511">
            <v>0</v>
          </cell>
          <cell r="J511">
            <v>0</v>
          </cell>
          <cell r="K511">
            <v>0</v>
          </cell>
          <cell r="L511">
            <v>0</v>
          </cell>
          <cell r="N511">
            <v>0</v>
          </cell>
          <cell r="P511">
            <v>0</v>
          </cell>
          <cell r="R511">
            <v>0</v>
          </cell>
          <cell r="T511">
            <v>0</v>
          </cell>
          <cell r="V511">
            <v>0</v>
          </cell>
          <cell r="X511">
            <v>0</v>
          </cell>
          <cell r="Z511">
            <v>0</v>
          </cell>
        </row>
        <row r="512">
          <cell r="A512">
            <v>33</v>
          </cell>
          <cell r="B512" t="str">
            <v>Besi hollow 2/2</v>
          </cell>
          <cell r="C512" t="str">
            <v>Kg</v>
          </cell>
          <cell r="D512">
            <v>74462.500000000058</v>
          </cell>
          <cell r="F512">
            <v>0</v>
          </cell>
          <cell r="H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0</v>
          </cell>
          <cell r="P512">
            <v>0</v>
          </cell>
          <cell r="R512">
            <v>0</v>
          </cell>
          <cell r="T512">
            <v>0</v>
          </cell>
          <cell r="V512">
            <v>0</v>
          </cell>
          <cell r="X512">
            <v>0</v>
          </cell>
          <cell r="Z512">
            <v>0</v>
          </cell>
        </row>
        <row r="513">
          <cell r="A513">
            <v>34</v>
          </cell>
          <cell r="B513" t="str">
            <v>Besi hollow 2/4</v>
          </cell>
          <cell r="C513" t="str">
            <v>Kg</v>
          </cell>
          <cell r="D513">
            <v>74462.500000000058</v>
          </cell>
          <cell r="F513">
            <v>0</v>
          </cell>
          <cell r="H513">
            <v>0</v>
          </cell>
          <cell r="J513">
            <v>0</v>
          </cell>
          <cell r="K513">
            <v>0</v>
          </cell>
          <cell r="L513">
            <v>0</v>
          </cell>
          <cell r="N513">
            <v>0</v>
          </cell>
          <cell r="P513">
            <v>0</v>
          </cell>
          <cell r="R513">
            <v>0</v>
          </cell>
          <cell r="T513">
            <v>0</v>
          </cell>
          <cell r="V513">
            <v>0</v>
          </cell>
          <cell r="X513">
            <v>0</v>
          </cell>
          <cell r="Z513">
            <v>0</v>
          </cell>
        </row>
        <row r="514">
          <cell r="A514">
            <v>35</v>
          </cell>
          <cell r="B514" t="str">
            <v>Kaca Tempered 12 mm</v>
          </cell>
          <cell r="C514" t="str">
            <v>M2</v>
          </cell>
          <cell r="D514">
            <v>528395.75</v>
          </cell>
          <cell r="F514">
            <v>0</v>
          </cell>
          <cell r="H514">
            <v>0</v>
          </cell>
          <cell r="J514">
            <v>0</v>
          </cell>
          <cell r="K514">
            <v>0</v>
          </cell>
          <cell r="L514">
            <v>0</v>
          </cell>
          <cell r="N514">
            <v>0</v>
          </cell>
          <cell r="P514">
            <v>0</v>
          </cell>
          <cell r="R514">
            <v>0</v>
          </cell>
          <cell r="T514">
            <v>0</v>
          </cell>
          <cell r="V514">
            <v>0</v>
          </cell>
          <cell r="X514">
            <v>0</v>
          </cell>
          <cell r="Z514">
            <v>0</v>
          </cell>
        </row>
        <row r="515">
          <cell r="A515">
            <v>36</v>
          </cell>
          <cell r="B515" t="str">
            <v>Glass Block</v>
          </cell>
          <cell r="C515" t="str">
            <v>Bh</v>
          </cell>
          <cell r="D515">
            <v>45000</v>
          </cell>
          <cell r="F515">
            <v>0</v>
          </cell>
          <cell r="H515">
            <v>0</v>
          </cell>
          <cell r="J515">
            <v>0</v>
          </cell>
          <cell r="K515">
            <v>0</v>
          </cell>
          <cell r="L515">
            <v>0</v>
          </cell>
          <cell r="N515">
            <v>0</v>
          </cell>
          <cell r="P515">
            <v>0</v>
          </cell>
          <cell r="R515">
            <v>0</v>
          </cell>
          <cell r="T515">
            <v>0</v>
          </cell>
          <cell r="V515">
            <v>0</v>
          </cell>
          <cell r="X515">
            <v>0</v>
          </cell>
          <cell r="Z515">
            <v>0</v>
          </cell>
        </row>
        <row r="516">
          <cell r="A516">
            <v>37</v>
          </cell>
          <cell r="B516" t="str">
            <v>Kaca Es</v>
          </cell>
          <cell r="C516" t="str">
            <v>M2</v>
          </cell>
          <cell r="D516">
            <v>66700</v>
          </cell>
          <cell r="F516">
            <v>0</v>
          </cell>
          <cell r="H516">
            <v>0</v>
          </cell>
          <cell r="J516">
            <v>0</v>
          </cell>
          <cell r="K516">
            <v>0</v>
          </cell>
          <cell r="L516">
            <v>0</v>
          </cell>
          <cell r="N516">
            <v>0</v>
          </cell>
          <cell r="P516">
            <v>0</v>
          </cell>
          <cell r="R516">
            <v>0</v>
          </cell>
          <cell r="T516">
            <v>0</v>
          </cell>
          <cell r="V516">
            <v>0</v>
          </cell>
          <cell r="X516">
            <v>0</v>
          </cell>
          <cell r="Z516">
            <v>0</v>
          </cell>
        </row>
        <row r="517">
          <cell r="A517">
            <v>38</v>
          </cell>
          <cell r="B517" t="str">
            <v>Krepyak Kaca Nako + Kerangka</v>
          </cell>
          <cell r="C517" t="str">
            <v>M2</v>
          </cell>
          <cell r="D517">
            <v>81300</v>
          </cell>
          <cell r="F517">
            <v>0</v>
          </cell>
          <cell r="H517">
            <v>0</v>
          </cell>
          <cell r="J517">
            <v>0</v>
          </cell>
          <cell r="K517">
            <v>0</v>
          </cell>
          <cell r="L517">
            <v>0</v>
          </cell>
          <cell r="N517">
            <v>0</v>
          </cell>
          <cell r="P517">
            <v>0</v>
          </cell>
          <cell r="R517">
            <v>0</v>
          </cell>
          <cell r="T517">
            <v>0</v>
          </cell>
          <cell r="V517">
            <v>0</v>
          </cell>
          <cell r="X517">
            <v>0</v>
          </cell>
          <cell r="Z517">
            <v>0</v>
          </cell>
        </row>
        <row r="518">
          <cell r="A518">
            <v>39</v>
          </cell>
          <cell r="B518" t="str">
            <v>Sticker Efek Kaca Es</v>
          </cell>
          <cell r="C518" t="str">
            <v>M2</v>
          </cell>
          <cell r="D518">
            <v>150000</v>
          </cell>
          <cell r="F518">
            <v>0</v>
          </cell>
          <cell r="H518">
            <v>0</v>
          </cell>
          <cell r="J518">
            <v>0</v>
          </cell>
          <cell r="K518">
            <v>0</v>
          </cell>
          <cell r="L518">
            <v>0</v>
          </cell>
          <cell r="N518">
            <v>0</v>
          </cell>
          <cell r="P518">
            <v>0</v>
          </cell>
          <cell r="R518">
            <v>0</v>
          </cell>
          <cell r="T518">
            <v>0</v>
          </cell>
          <cell r="V518">
            <v>0</v>
          </cell>
          <cell r="X518">
            <v>0</v>
          </cell>
          <cell r="Z518">
            <v>0</v>
          </cell>
        </row>
        <row r="519">
          <cell r="A519">
            <v>40</v>
          </cell>
          <cell r="B519" t="str">
            <v>Rel Pintu Dorong</v>
          </cell>
          <cell r="C519" t="str">
            <v>M'</v>
          </cell>
          <cell r="D519">
            <v>275000</v>
          </cell>
          <cell r="F519">
            <v>0</v>
          </cell>
          <cell r="G519">
            <v>5.2</v>
          </cell>
          <cell r="H519">
            <v>1430000</v>
          </cell>
          <cell r="I519">
            <v>3.2</v>
          </cell>
          <cell r="J519">
            <v>880000</v>
          </cell>
          <cell r="K519">
            <v>0</v>
          </cell>
          <cell r="L519">
            <v>0</v>
          </cell>
          <cell r="N519">
            <v>0</v>
          </cell>
          <cell r="P519">
            <v>0</v>
          </cell>
          <cell r="R519">
            <v>0</v>
          </cell>
          <cell r="T519">
            <v>0</v>
          </cell>
          <cell r="V519">
            <v>0</v>
          </cell>
          <cell r="X519">
            <v>0</v>
          </cell>
          <cell r="Z519">
            <v>0</v>
          </cell>
        </row>
        <row r="520">
          <cell r="A520">
            <v>41</v>
          </cell>
          <cell r="B520" t="str">
            <v>Rolling Door</v>
          </cell>
          <cell r="C520" t="str">
            <v>M2</v>
          </cell>
          <cell r="D520">
            <v>358100</v>
          </cell>
          <cell r="F520">
            <v>0</v>
          </cell>
          <cell r="H520">
            <v>0</v>
          </cell>
          <cell r="J520">
            <v>0</v>
          </cell>
          <cell r="K520">
            <v>0</v>
          </cell>
          <cell r="L520">
            <v>0</v>
          </cell>
          <cell r="N520">
            <v>0</v>
          </cell>
          <cell r="P520">
            <v>0</v>
          </cell>
          <cell r="R520">
            <v>0</v>
          </cell>
          <cell r="T520">
            <v>0</v>
          </cell>
          <cell r="V520">
            <v>0</v>
          </cell>
          <cell r="X520">
            <v>0</v>
          </cell>
          <cell r="Z520">
            <v>0</v>
          </cell>
        </row>
        <row r="521">
          <cell r="A521">
            <v>42</v>
          </cell>
          <cell r="B521" t="str">
            <v>Roster</v>
          </cell>
          <cell r="C521" t="str">
            <v>M2</v>
          </cell>
          <cell r="D521">
            <v>133850</v>
          </cell>
          <cell r="F521">
            <v>0</v>
          </cell>
          <cell r="H521">
            <v>0</v>
          </cell>
          <cell r="J521">
            <v>0</v>
          </cell>
          <cell r="K521">
            <v>0</v>
          </cell>
          <cell r="L521">
            <v>0</v>
          </cell>
          <cell r="N521">
            <v>0</v>
          </cell>
          <cell r="P521">
            <v>0</v>
          </cell>
          <cell r="R521">
            <v>0</v>
          </cell>
          <cell r="S521">
            <v>0.16000000000000003</v>
          </cell>
          <cell r="T521">
            <v>21416.000000000004</v>
          </cell>
          <cell r="U521">
            <v>0.48</v>
          </cell>
          <cell r="V521">
            <v>64248</v>
          </cell>
          <cell r="W521">
            <v>0.48000000000000009</v>
          </cell>
          <cell r="X521">
            <v>64248.000000000015</v>
          </cell>
          <cell r="Z521">
            <v>0</v>
          </cell>
        </row>
        <row r="522">
          <cell r="A522">
            <v>43</v>
          </cell>
          <cell r="B522" t="str">
            <v>Gipsum Board</v>
          </cell>
          <cell r="C522" t="str">
            <v>M2</v>
          </cell>
          <cell r="D522">
            <v>29000</v>
          </cell>
          <cell r="F522">
            <v>0</v>
          </cell>
          <cell r="H522">
            <v>0</v>
          </cell>
          <cell r="J522">
            <v>0</v>
          </cell>
          <cell r="K522">
            <v>0</v>
          </cell>
          <cell r="L522">
            <v>0</v>
          </cell>
          <cell r="N522">
            <v>0</v>
          </cell>
          <cell r="P522">
            <v>0</v>
          </cell>
          <cell r="R522">
            <v>0</v>
          </cell>
          <cell r="T522">
            <v>0</v>
          </cell>
          <cell r="V522">
            <v>0</v>
          </cell>
          <cell r="X522">
            <v>0</v>
          </cell>
          <cell r="Z522">
            <v>0</v>
          </cell>
        </row>
        <row r="523">
          <cell r="A523">
            <v>44</v>
          </cell>
          <cell r="B523" t="str">
            <v>List Gipsum</v>
          </cell>
          <cell r="C523" t="str">
            <v>M'</v>
          </cell>
          <cell r="D523">
            <v>17300</v>
          </cell>
          <cell r="F523">
            <v>0</v>
          </cell>
          <cell r="H523">
            <v>0</v>
          </cell>
          <cell r="J523">
            <v>0</v>
          </cell>
          <cell r="K523">
            <v>0</v>
          </cell>
          <cell r="L523">
            <v>0</v>
          </cell>
          <cell r="N523">
            <v>0</v>
          </cell>
          <cell r="P523">
            <v>0</v>
          </cell>
          <cell r="R523">
            <v>0</v>
          </cell>
          <cell r="T523">
            <v>0</v>
          </cell>
          <cell r="V523">
            <v>0</v>
          </cell>
          <cell r="X523">
            <v>0</v>
          </cell>
          <cell r="Z523">
            <v>0</v>
          </cell>
        </row>
        <row r="524">
          <cell r="A524">
            <v>45</v>
          </cell>
          <cell r="B524" t="str">
            <v>Sealent</v>
          </cell>
          <cell r="C524" t="str">
            <v>M'</v>
          </cell>
          <cell r="D524">
            <v>8400</v>
          </cell>
          <cell r="F524">
            <v>0</v>
          </cell>
          <cell r="H524">
            <v>0</v>
          </cell>
          <cell r="I524">
            <v>2.16</v>
          </cell>
          <cell r="J524">
            <v>18144</v>
          </cell>
          <cell r="K524">
            <v>0</v>
          </cell>
          <cell r="L524">
            <v>0</v>
          </cell>
          <cell r="M524">
            <v>10.479999999999999</v>
          </cell>
          <cell r="N524">
            <v>88031.999999999985</v>
          </cell>
          <cell r="O524">
            <v>8.8000000000000007</v>
          </cell>
          <cell r="P524">
            <v>73920</v>
          </cell>
          <cell r="Q524">
            <v>8.8000000000000007</v>
          </cell>
          <cell r="R524">
            <v>73920</v>
          </cell>
          <cell r="T524">
            <v>0</v>
          </cell>
          <cell r="V524">
            <v>0</v>
          </cell>
          <cell r="X524">
            <v>0</v>
          </cell>
          <cell r="Y524">
            <v>7.52</v>
          </cell>
          <cell r="Z524">
            <v>63168</v>
          </cell>
        </row>
        <row r="525">
          <cell r="A525">
            <v>46</v>
          </cell>
          <cell r="B525" t="str">
            <v>Benangan Kusen</v>
          </cell>
          <cell r="C525" t="str">
            <v>M'</v>
          </cell>
          <cell r="D525">
            <v>4296.0074999999997</v>
          </cell>
          <cell r="E525">
            <v>11.8</v>
          </cell>
          <cell r="F525">
            <v>50692.888500000001</v>
          </cell>
          <cell r="G525">
            <v>10.4</v>
          </cell>
          <cell r="H525">
            <v>44678.477999999996</v>
          </cell>
          <cell r="I525">
            <v>6.4</v>
          </cell>
          <cell r="J525">
            <v>27494.448</v>
          </cell>
          <cell r="K525">
            <v>5.7839999999999998</v>
          </cell>
          <cell r="L525">
            <v>24848.107379999998</v>
          </cell>
          <cell r="M525">
            <v>11.28</v>
          </cell>
          <cell r="N525">
            <v>48458.964599999992</v>
          </cell>
          <cell r="O525">
            <v>5.6</v>
          </cell>
          <cell r="P525">
            <v>24057.641999999996</v>
          </cell>
          <cell r="Q525">
            <v>5.6</v>
          </cell>
          <cell r="R525">
            <v>24057.641999999996</v>
          </cell>
          <cell r="S525">
            <v>3.2</v>
          </cell>
          <cell r="T525">
            <v>13747.224</v>
          </cell>
          <cell r="U525">
            <v>6.4</v>
          </cell>
          <cell r="V525">
            <v>27494.448</v>
          </cell>
          <cell r="W525">
            <v>9.6000000000000014</v>
          </cell>
          <cell r="X525">
            <v>41241.672000000006</v>
          </cell>
          <cell r="Y525">
            <v>7.52</v>
          </cell>
          <cell r="Z525">
            <v>32305.976399999996</v>
          </cell>
        </row>
        <row r="526">
          <cell r="A526">
            <v>47</v>
          </cell>
          <cell r="B526" t="str">
            <v xml:space="preserve">Cat Kayu </v>
          </cell>
          <cell r="C526" t="str">
            <v>M2</v>
          </cell>
          <cell r="D526">
            <v>19370.5</v>
          </cell>
          <cell r="E526">
            <v>9.0239999999999991</v>
          </cell>
          <cell r="F526">
            <v>174799.39199999999</v>
          </cell>
          <cell r="G526">
            <v>0.28559999999999997</v>
          </cell>
          <cell r="H526">
            <v>5532.2147999999997</v>
          </cell>
          <cell r="I526">
            <v>3.2</v>
          </cell>
          <cell r="J526">
            <v>61985.600000000006</v>
          </cell>
          <cell r="K526">
            <v>4.0991999999999997</v>
          </cell>
          <cell r="L526">
            <v>79403.553599999999</v>
          </cell>
          <cell r="N526">
            <v>0</v>
          </cell>
          <cell r="P526">
            <v>0</v>
          </cell>
          <cell r="R526">
            <v>0</v>
          </cell>
          <cell r="T526">
            <v>0</v>
          </cell>
          <cell r="V526">
            <v>0</v>
          </cell>
          <cell r="X526">
            <v>0</v>
          </cell>
          <cell r="Z526">
            <v>0</v>
          </cell>
        </row>
        <row r="527">
          <cell r="A527">
            <v>48</v>
          </cell>
          <cell r="B527" t="str">
            <v>Cat Besi</v>
          </cell>
          <cell r="C527" t="str">
            <v>M2</v>
          </cell>
          <cell r="D527">
            <v>13698</v>
          </cell>
          <cell r="E527">
            <v>7.2059399999999991</v>
          </cell>
          <cell r="F527">
            <v>98706.966119999983</v>
          </cell>
          <cell r="G527">
            <v>8.2644799999999989</v>
          </cell>
          <cell r="H527">
            <v>113206.84703999998</v>
          </cell>
          <cell r="J527">
            <v>0</v>
          </cell>
          <cell r="K527">
            <v>0</v>
          </cell>
          <cell r="L527">
            <v>0</v>
          </cell>
          <cell r="N527">
            <v>0</v>
          </cell>
          <cell r="P527">
            <v>0</v>
          </cell>
          <cell r="R527">
            <v>0</v>
          </cell>
          <cell r="T527">
            <v>0</v>
          </cell>
          <cell r="V527">
            <v>0</v>
          </cell>
          <cell r="X527">
            <v>0</v>
          </cell>
          <cell r="Z527">
            <v>0</v>
          </cell>
        </row>
        <row r="528">
          <cell r="A528">
            <v>49</v>
          </cell>
          <cell r="B528" t="str">
            <v>Cat Dinding</v>
          </cell>
          <cell r="C528" t="str">
            <v>M2</v>
          </cell>
          <cell r="D528">
            <v>9900</v>
          </cell>
          <cell r="F528">
            <v>0</v>
          </cell>
          <cell r="H528">
            <v>0</v>
          </cell>
          <cell r="J528">
            <v>0</v>
          </cell>
          <cell r="K528">
            <v>0</v>
          </cell>
          <cell r="L528">
            <v>0</v>
          </cell>
          <cell r="N528">
            <v>0</v>
          </cell>
          <cell r="P528">
            <v>0</v>
          </cell>
          <cell r="R528">
            <v>0</v>
          </cell>
          <cell r="S528">
            <v>0.32000000000000006</v>
          </cell>
          <cell r="T528">
            <v>3168.0000000000005</v>
          </cell>
          <cell r="U528">
            <v>0.96</v>
          </cell>
          <cell r="V528">
            <v>9504</v>
          </cell>
          <cell r="W528">
            <v>0.96000000000000019</v>
          </cell>
          <cell r="X528">
            <v>9504.0000000000018</v>
          </cell>
          <cell r="Z528">
            <v>0</v>
          </cell>
        </row>
        <row r="529">
          <cell r="A529">
            <v>50</v>
          </cell>
          <cell r="B529" t="str">
            <v>Plesteran Camprot</v>
          </cell>
          <cell r="C529" t="str">
            <v>M2</v>
          </cell>
          <cell r="D529">
            <v>14600</v>
          </cell>
          <cell r="F529">
            <v>0</v>
          </cell>
          <cell r="H529">
            <v>0</v>
          </cell>
          <cell r="J529">
            <v>0</v>
          </cell>
          <cell r="K529">
            <v>0</v>
          </cell>
          <cell r="L529">
            <v>0</v>
          </cell>
          <cell r="N529">
            <v>0</v>
          </cell>
          <cell r="P529">
            <v>0</v>
          </cell>
          <cell r="R529">
            <v>0</v>
          </cell>
          <cell r="T529">
            <v>0</v>
          </cell>
          <cell r="X529">
            <v>0</v>
          </cell>
          <cell r="Z529">
            <v>0</v>
          </cell>
        </row>
        <row r="531">
          <cell r="B531" t="str">
            <v>Jumlah Harga</v>
          </cell>
          <cell r="F531">
            <v>3739611.0586999999</v>
          </cell>
          <cell r="H531">
            <v>4721655.0178800011</v>
          </cell>
          <cell r="J531">
            <v>1172750.7280000001</v>
          </cell>
          <cell r="L531">
            <v>1690743.9109799999</v>
          </cell>
          <cell r="N531">
            <v>185582.16459999996</v>
          </cell>
          <cell r="P531">
            <v>121989.64199999999</v>
          </cell>
          <cell r="R531">
            <v>121989.64199999999</v>
          </cell>
          <cell r="T531">
            <v>38331.224000000002</v>
          </cell>
          <cell r="V531">
            <v>101246.448</v>
          </cell>
          <cell r="X531">
            <v>114993.67200000002</v>
          </cell>
          <cell r="Z531">
            <v>105078.7764</v>
          </cell>
        </row>
        <row r="535">
          <cell r="A535" t="str">
            <v>No.</v>
          </cell>
          <cell r="B535" t="str">
            <v>Item Pekerjaan</v>
          </cell>
          <cell r="C535" t="str">
            <v>Satuan</v>
          </cell>
          <cell r="D535" t="str">
            <v>Harga Satuan</v>
          </cell>
          <cell r="E535" t="str">
            <v>P1</v>
          </cell>
          <cell r="G535" t="str">
            <v>P2</v>
          </cell>
          <cell r="I535" t="str">
            <v>P3</v>
          </cell>
          <cell r="K535" t="str">
            <v>P3'</v>
          </cell>
          <cell r="M535" t="str">
            <v>J1</v>
          </cell>
          <cell r="O535" t="str">
            <v>J2</v>
          </cell>
          <cell r="Q535" t="str">
            <v>J3</v>
          </cell>
          <cell r="S535" t="str">
            <v>J4</v>
          </cell>
          <cell r="U535" t="str">
            <v>R1</v>
          </cell>
          <cell r="W535" t="str">
            <v>R3</v>
          </cell>
          <cell r="Y535" t="str">
            <v>J1</v>
          </cell>
          <cell r="AA535" t="str">
            <v>BV1</v>
          </cell>
        </row>
        <row r="536">
          <cell r="D536" t="str">
            <v>Rp.</v>
          </cell>
          <cell r="E536" t="str">
            <v>Vol.</v>
          </cell>
          <cell r="F536" t="str">
            <v>Jumlah Harga</v>
          </cell>
          <cell r="G536" t="str">
            <v>Vol.</v>
          </cell>
          <cell r="H536" t="str">
            <v>Jumlah Harga</v>
          </cell>
          <cell r="I536" t="str">
            <v>Vol.</v>
          </cell>
          <cell r="J536" t="str">
            <v>Jumlah Harga</v>
          </cell>
          <cell r="K536" t="str">
            <v>Vol.</v>
          </cell>
          <cell r="L536" t="str">
            <v>Jumlah Harga</v>
          </cell>
          <cell r="M536" t="str">
            <v>Vol.</v>
          </cell>
          <cell r="N536" t="str">
            <v>Jumlah Harga</v>
          </cell>
          <cell r="O536" t="str">
            <v>Vol.</v>
          </cell>
          <cell r="P536" t="str">
            <v>Jumlah Harga</v>
          </cell>
          <cell r="Q536" t="str">
            <v>Vol.</v>
          </cell>
          <cell r="R536" t="str">
            <v>Jumlah Harga</v>
          </cell>
          <cell r="S536" t="str">
            <v>Vol.</v>
          </cell>
          <cell r="T536" t="str">
            <v>Jumlah Harga</v>
          </cell>
          <cell r="U536" t="str">
            <v>Vol.</v>
          </cell>
          <cell r="V536" t="str">
            <v>Jumlah Harga</v>
          </cell>
          <cell r="W536" t="str">
            <v>Vol.</v>
          </cell>
          <cell r="X536" t="str">
            <v>Jumlah Harga</v>
          </cell>
          <cell r="Y536" t="str">
            <v>Vol.</v>
          </cell>
          <cell r="Z536" t="str">
            <v>Jumlah Harga</v>
          </cell>
          <cell r="AA536" t="str">
            <v>Vol.</v>
          </cell>
          <cell r="AB536" t="str">
            <v>Jumlah Harga</v>
          </cell>
        </row>
        <row r="537">
          <cell r="A537" t="str">
            <v>VIII.</v>
          </cell>
          <cell r="B537" t="str">
            <v>UNIT PERUMAHAN</v>
          </cell>
        </row>
        <row r="539">
          <cell r="A539">
            <v>1</v>
          </cell>
          <cell r="B539" t="str">
            <v>Kayu 6/12</v>
          </cell>
          <cell r="C539" t="str">
            <v>M3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N539">
            <v>0</v>
          </cell>
          <cell r="P539">
            <v>0</v>
          </cell>
          <cell r="R539">
            <v>0</v>
          </cell>
          <cell r="T539">
            <v>0</v>
          </cell>
          <cell r="V539">
            <v>0</v>
          </cell>
          <cell r="X539">
            <v>0</v>
          </cell>
          <cell r="Z539">
            <v>0</v>
          </cell>
          <cell r="AB539">
            <v>0</v>
          </cell>
        </row>
        <row r="540">
          <cell r="A540">
            <v>2</v>
          </cell>
          <cell r="B540" t="str">
            <v>Kayu Slimar 3/10</v>
          </cell>
          <cell r="C540" t="str">
            <v>M3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N540">
            <v>0</v>
          </cell>
          <cell r="P540">
            <v>0</v>
          </cell>
          <cell r="R540">
            <v>0</v>
          </cell>
          <cell r="T540">
            <v>0</v>
          </cell>
          <cell r="V540">
            <v>0</v>
          </cell>
          <cell r="X540">
            <v>0</v>
          </cell>
          <cell r="Z540">
            <v>0</v>
          </cell>
          <cell r="AB540">
            <v>0</v>
          </cell>
        </row>
        <row r="541">
          <cell r="A541">
            <v>3</v>
          </cell>
          <cell r="B541" t="str">
            <v>Kayu Slimar 3/15</v>
          </cell>
          <cell r="C541" t="str">
            <v>M3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N541">
            <v>0</v>
          </cell>
          <cell r="P541">
            <v>0</v>
          </cell>
          <cell r="R541">
            <v>0</v>
          </cell>
          <cell r="T541">
            <v>0</v>
          </cell>
          <cell r="V541">
            <v>0</v>
          </cell>
          <cell r="X541">
            <v>0</v>
          </cell>
          <cell r="Z541">
            <v>0</v>
          </cell>
          <cell r="AB541">
            <v>0</v>
          </cell>
        </row>
        <row r="542">
          <cell r="A542">
            <v>4</v>
          </cell>
          <cell r="B542" t="str">
            <v>Kayu Slimar 3/20</v>
          </cell>
          <cell r="C542" t="str">
            <v>M3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N542">
            <v>0</v>
          </cell>
          <cell r="P542">
            <v>0</v>
          </cell>
          <cell r="R542">
            <v>0</v>
          </cell>
          <cell r="T542">
            <v>0</v>
          </cell>
          <cell r="V542">
            <v>0</v>
          </cell>
          <cell r="X542">
            <v>0</v>
          </cell>
          <cell r="Z542">
            <v>0</v>
          </cell>
          <cell r="AB542">
            <v>0</v>
          </cell>
        </row>
        <row r="543">
          <cell r="A543">
            <v>5</v>
          </cell>
          <cell r="B543" t="str">
            <v>Kayu 2/10</v>
          </cell>
          <cell r="C543" t="str">
            <v>M3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6.8</v>
          </cell>
          <cell r="N543">
            <v>0</v>
          </cell>
          <cell r="O543">
            <v>4.5600000000000005</v>
          </cell>
          <cell r="P543">
            <v>0</v>
          </cell>
          <cell r="Q543">
            <v>3.5199999999999996</v>
          </cell>
          <cell r="R543">
            <v>0</v>
          </cell>
          <cell r="S543">
            <v>5.0999999999999996</v>
          </cell>
          <cell r="T543">
            <v>0</v>
          </cell>
          <cell r="U543">
            <v>2</v>
          </cell>
          <cell r="V543">
            <v>0</v>
          </cell>
          <cell r="X543">
            <v>0</v>
          </cell>
          <cell r="Y543">
            <v>3.76</v>
          </cell>
          <cell r="Z543">
            <v>0</v>
          </cell>
          <cell r="AA543">
            <v>1.6</v>
          </cell>
          <cell r="AB543">
            <v>0</v>
          </cell>
        </row>
        <row r="544">
          <cell r="A544">
            <v>6</v>
          </cell>
          <cell r="B544" t="str">
            <v>Panil t = 3 cm</v>
          </cell>
          <cell r="C544" t="str">
            <v>M2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L544">
            <v>0</v>
          </cell>
          <cell r="N544">
            <v>0</v>
          </cell>
          <cell r="P544">
            <v>0</v>
          </cell>
          <cell r="R544">
            <v>0</v>
          </cell>
          <cell r="T544">
            <v>0</v>
          </cell>
          <cell r="V544">
            <v>0</v>
          </cell>
          <cell r="X544">
            <v>0</v>
          </cell>
          <cell r="Z544">
            <v>0</v>
          </cell>
          <cell r="AB544">
            <v>0</v>
          </cell>
        </row>
        <row r="545">
          <cell r="A545">
            <v>1</v>
          </cell>
          <cell r="B545" t="str">
            <v>Kusen Aluminium 5/10</v>
          </cell>
          <cell r="C545" t="str">
            <v>M'</v>
          </cell>
          <cell r="D545">
            <v>124948</v>
          </cell>
          <cell r="E545">
            <v>6.1999999999999993</v>
          </cell>
          <cell r="F545">
            <v>774677.59999999986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L545">
            <v>0</v>
          </cell>
          <cell r="N545">
            <v>0</v>
          </cell>
          <cell r="P545">
            <v>0</v>
          </cell>
          <cell r="R545">
            <v>0</v>
          </cell>
          <cell r="T545">
            <v>0</v>
          </cell>
          <cell r="V545">
            <v>0</v>
          </cell>
          <cell r="X545">
            <v>0</v>
          </cell>
          <cell r="Z545">
            <v>0</v>
          </cell>
          <cell r="AB545">
            <v>0</v>
          </cell>
        </row>
        <row r="546">
          <cell r="A546">
            <v>2</v>
          </cell>
          <cell r="B546" t="str">
            <v xml:space="preserve">Rangka Daun Jendela Alumunium </v>
          </cell>
          <cell r="C546" t="str">
            <v>M'</v>
          </cell>
          <cell r="D546">
            <v>124948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L546">
            <v>0</v>
          </cell>
          <cell r="M546">
            <v>4.16</v>
          </cell>
          <cell r="N546">
            <v>519783.67999999999</v>
          </cell>
          <cell r="O546">
            <v>4</v>
          </cell>
          <cell r="P546">
            <v>499792</v>
          </cell>
          <cell r="Q546">
            <v>3.12</v>
          </cell>
          <cell r="R546">
            <v>389837.76</v>
          </cell>
          <cell r="T546">
            <v>0</v>
          </cell>
          <cell r="V546">
            <v>0</v>
          </cell>
          <cell r="X546">
            <v>0</v>
          </cell>
          <cell r="Z546">
            <v>0</v>
          </cell>
          <cell r="AB546">
            <v>0</v>
          </cell>
        </row>
        <row r="547">
          <cell r="A547">
            <v>3</v>
          </cell>
          <cell r="B547" t="str">
            <v>Rangka Tiang Sirip Alumunium 1/1 Putih</v>
          </cell>
          <cell r="C547" t="str">
            <v>M'</v>
          </cell>
          <cell r="D547">
            <v>62474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L547">
            <v>0</v>
          </cell>
          <cell r="N547">
            <v>0</v>
          </cell>
          <cell r="P547">
            <v>0</v>
          </cell>
          <cell r="R547">
            <v>0</v>
          </cell>
          <cell r="T547">
            <v>0</v>
          </cell>
          <cell r="V547">
            <v>0</v>
          </cell>
          <cell r="X547">
            <v>0</v>
          </cell>
          <cell r="Z547">
            <v>0</v>
          </cell>
          <cell r="AB547">
            <v>0</v>
          </cell>
        </row>
        <row r="548">
          <cell r="A548">
            <v>4</v>
          </cell>
          <cell r="B548" t="str">
            <v>Pasang Shading Sirip Alumunium 0.2/10 +Rangka</v>
          </cell>
          <cell r="C548" t="str">
            <v>M2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L548">
            <v>0</v>
          </cell>
          <cell r="N548">
            <v>0</v>
          </cell>
          <cell r="P548">
            <v>0</v>
          </cell>
          <cell r="R548">
            <v>0</v>
          </cell>
          <cell r="T548">
            <v>0</v>
          </cell>
          <cell r="V548">
            <v>0</v>
          </cell>
          <cell r="X548">
            <v>0</v>
          </cell>
          <cell r="Z548">
            <v>0</v>
          </cell>
          <cell r="AB548">
            <v>0</v>
          </cell>
        </row>
        <row r="549">
          <cell r="A549">
            <v>5</v>
          </cell>
          <cell r="B549" t="str">
            <v>Daun Pintu Panil Kamper</v>
          </cell>
          <cell r="C549" t="str">
            <v>bh</v>
          </cell>
          <cell r="D549">
            <v>550000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N549">
            <v>0</v>
          </cell>
          <cell r="P549">
            <v>0</v>
          </cell>
          <cell r="R549">
            <v>0</v>
          </cell>
          <cell r="T549">
            <v>0</v>
          </cell>
          <cell r="V549">
            <v>0</v>
          </cell>
          <cell r="X549">
            <v>0</v>
          </cell>
          <cell r="Z549">
            <v>0</v>
          </cell>
          <cell r="AB549">
            <v>0</v>
          </cell>
        </row>
        <row r="550">
          <cell r="A550">
            <v>6</v>
          </cell>
          <cell r="B550" t="str">
            <v>Plat besi t = 2 mm</v>
          </cell>
          <cell r="C550" t="str">
            <v>Kg</v>
          </cell>
          <cell r="D550">
            <v>0</v>
          </cell>
          <cell r="E550">
            <v>0</v>
          </cell>
          <cell r="F550">
            <v>0</v>
          </cell>
          <cell r="G550">
            <v>57.085200000000007</v>
          </cell>
          <cell r="H550">
            <v>0</v>
          </cell>
          <cell r="I550">
            <v>57.085200000000007</v>
          </cell>
          <cell r="J550">
            <v>0</v>
          </cell>
          <cell r="L550">
            <v>0</v>
          </cell>
          <cell r="N550">
            <v>0</v>
          </cell>
          <cell r="P550">
            <v>0</v>
          </cell>
          <cell r="R550">
            <v>0</v>
          </cell>
          <cell r="T550">
            <v>0</v>
          </cell>
          <cell r="V550">
            <v>0</v>
          </cell>
          <cell r="X550">
            <v>0</v>
          </cell>
          <cell r="Z550">
            <v>0</v>
          </cell>
          <cell r="AB550">
            <v>0</v>
          </cell>
        </row>
        <row r="551">
          <cell r="A551">
            <v>7</v>
          </cell>
          <cell r="B551" t="str">
            <v>C 40.40.2  (pesan khusus)</v>
          </cell>
          <cell r="C551" t="str">
            <v>Kg</v>
          </cell>
          <cell r="D551">
            <v>14122.3</v>
          </cell>
          <cell r="E551">
            <v>0</v>
          </cell>
          <cell r="F551">
            <v>0</v>
          </cell>
          <cell r="G551">
            <v>42.56</v>
          </cell>
          <cell r="H551">
            <v>601045.08799999999</v>
          </cell>
          <cell r="I551">
            <v>42.56</v>
          </cell>
          <cell r="J551">
            <v>601045.08799999999</v>
          </cell>
          <cell r="L551">
            <v>0</v>
          </cell>
          <cell r="N551">
            <v>0</v>
          </cell>
          <cell r="P551">
            <v>0</v>
          </cell>
          <cell r="R551">
            <v>0</v>
          </cell>
          <cell r="T551">
            <v>0</v>
          </cell>
          <cell r="V551">
            <v>0</v>
          </cell>
          <cell r="X551">
            <v>0</v>
          </cell>
          <cell r="Z551">
            <v>0</v>
          </cell>
          <cell r="AB551">
            <v>0</v>
          </cell>
        </row>
        <row r="552">
          <cell r="A552">
            <v>8</v>
          </cell>
          <cell r="B552" t="str">
            <v>Handle besi dia 16 mm</v>
          </cell>
          <cell r="C552" t="str">
            <v>Set</v>
          </cell>
          <cell r="D552">
            <v>129652.5</v>
          </cell>
          <cell r="E552">
            <v>0</v>
          </cell>
          <cell r="F552">
            <v>0</v>
          </cell>
          <cell r="G552">
            <v>1</v>
          </cell>
          <cell r="H552">
            <v>129652.5</v>
          </cell>
          <cell r="I552">
            <v>1</v>
          </cell>
          <cell r="J552">
            <v>129652.5</v>
          </cell>
          <cell r="L552">
            <v>0</v>
          </cell>
          <cell r="N552">
            <v>0</v>
          </cell>
          <cell r="P552">
            <v>0</v>
          </cell>
          <cell r="R552">
            <v>0</v>
          </cell>
          <cell r="T552">
            <v>0</v>
          </cell>
          <cell r="V552">
            <v>0</v>
          </cell>
          <cell r="X552">
            <v>0</v>
          </cell>
          <cell r="Z552">
            <v>0</v>
          </cell>
          <cell r="AB552">
            <v>0</v>
          </cell>
        </row>
        <row r="553">
          <cell r="A553">
            <v>9</v>
          </cell>
          <cell r="B553" t="str">
            <v>Hendle pintu Stainless</v>
          </cell>
          <cell r="C553" t="str">
            <v>Set</v>
          </cell>
          <cell r="D553">
            <v>261652.5</v>
          </cell>
          <cell r="E553">
            <v>2</v>
          </cell>
          <cell r="F553">
            <v>523305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L553">
            <v>0</v>
          </cell>
          <cell r="N553">
            <v>0</v>
          </cell>
          <cell r="P553">
            <v>0</v>
          </cell>
          <cell r="R553">
            <v>0</v>
          </cell>
          <cell r="T553">
            <v>0</v>
          </cell>
          <cell r="V553">
            <v>0</v>
          </cell>
          <cell r="X553">
            <v>0</v>
          </cell>
          <cell r="Z553">
            <v>0</v>
          </cell>
          <cell r="AB553">
            <v>0</v>
          </cell>
        </row>
        <row r="554">
          <cell r="A554">
            <v>10</v>
          </cell>
          <cell r="B554" t="str">
            <v>Kunci Pintu Handle stainleess (dorma)</v>
          </cell>
          <cell r="C554" t="str">
            <v>Set</v>
          </cell>
          <cell r="D554">
            <v>650000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L554">
            <v>0</v>
          </cell>
          <cell r="N554">
            <v>0</v>
          </cell>
          <cell r="P554">
            <v>0</v>
          </cell>
          <cell r="R554">
            <v>0</v>
          </cell>
          <cell r="T554">
            <v>0</v>
          </cell>
          <cell r="V554">
            <v>0</v>
          </cell>
          <cell r="X554">
            <v>0</v>
          </cell>
          <cell r="Z554">
            <v>0</v>
          </cell>
          <cell r="AB554">
            <v>0</v>
          </cell>
        </row>
        <row r="555">
          <cell r="A555">
            <v>11</v>
          </cell>
          <cell r="B555" t="str">
            <v>Kunci tanam Antik</v>
          </cell>
          <cell r="C555" t="str">
            <v>Set</v>
          </cell>
          <cell r="D555">
            <v>265000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L555">
            <v>0</v>
          </cell>
          <cell r="N555">
            <v>0</v>
          </cell>
          <cell r="P555">
            <v>0</v>
          </cell>
          <cell r="R555">
            <v>0</v>
          </cell>
          <cell r="T555">
            <v>0</v>
          </cell>
          <cell r="V555">
            <v>0</v>
          </cell>
          <cell r="X555">
            <v>0</v>
          </cell>
          <cell r="Z555">
            <v>0</v>
          </cell>
          <cell r="AB555">
            <v>0</v>
          </cell>
        </row>
        <row r="556">
          <cell r="A556">
            <v>12</v>
          </cell>
          <cell r="B556" t="str">
            <v>Kunci tanam biasa</v>
          </cell>
          <cell r="C556" t="str">
            <v>Set</v>
          </cell>
          <cell r="D556">
            <v>168565</v>
          </cell>
          <cell r="E556">
            <v>0</v>
          </cell>
          <cell r="F556">
            <v>0</v>
          </cell>
          <cell r="G556">
            <v>1</v>
          </cell>
          <cell r="H556">
            <v>168565</v>
          </cell>
          <cell r="I556">
            <v>1</v>
          </cell>
          <cell r="J556">
            <v>168565</v>
          </cell>
          <cell r="K556">
            <v>1</v>
          </cell>
          <cell r="L556">
            <v>168565</v>
          </cell>
          <cell r="N556">
            <v>0</v>
          </cell>
          <cell r="P556">
            <v>0</v>
          </cell>
          <cell r="R556">
            <v>0</v>
          </cell>
          <cell r="T556">
            <v>0</v>
          </cell>
          <cell r="V556">
            <v>0</v>
          </cell>
          <cell r="X556">
            <v>0</v>
          </cell>
          <cell r="Z556">
            <v>0</v>
          </cell>
          <cell r="AB556">
            <v>0</v>
          </cell>
        </row>
        <row r="557">
          <cell r="A557">
            <v>13</v>
          </cell>
          <cell r="B557" t="str">
            <v>Kunci Silinder</v>
          </cell>
          <cell r="C557" t="str">
            <v>Set</v>
          </cell>
          <cell r="D557">
            <v>217900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L557">
            <v>0</v>
          </cell>
          <cell r="N557">
            <v>0</v>
          </cell>
          <cell r="P557">
            <v>0</v>
          </cell>
          <cell r="R557">
            <v>0</v>
          </cell>
          <cell r="T557">
            <v>0</v>
          </cell>
          <cell r="V557">
            <v>0</v>
          </cell>
          <cell r="X557">
            <v>0</v>
          </cell>
          <cell r="Z557">
            <v>0</v>
          </cell>
          <cell r="AB557">
            <v>0</v>
          </cell>
        </row>
        <row r="558">
          <cell r="A558">
            <v>14</v>
          </cell>
          <cell r="B558" t="str">
            <v>Kunci Selot</v>
          </cell>
          <cell r="C558" t="str">
            <v>Set</v>
          </cell>
          <cell r="D558">
            <v>48300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N558">
            <v>0</v>
          </cell>
          <cell r="P558">
            <v>0</v>
          </cell>
          <cell r="R558">
            <v>0</v>
          </cell>
          <cell r="T558">
            <v>0</v>
          </cell>
          <cell r="V558">
            <v>0</v>
          </cell>
          <cell r="X558">
            <v>0</v>
          </cell>
          <cell r="Z558">
            <v>0</v>
          </cell>
          <cell r="AB558">
            <v>0</v>
          </cell>
        </row>
        <row r="559">
          <cell r="A559">
            <v>15</v>
          </cell>
          <cell r="B559" t="str">
            <v>Engsel jendela</v>
          </cell>
          <cell r="C559" t="str">
            <v>Bh</v>
          </cell>
          <cell r="D559">
            <v>16600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L559">
            <v>0</v>
          </cell>
          <cell r="M559">
            <v>4</v>
          </cell>
          <cell r="N559">
            <v>66400</v>
          </cell>
          <cell r="O559">
            <v>2</v>
          </cell>
          <cell r="P559">
            <v>33200</v>
          </cell>
          <cell r="Q559">
            <v>2</v>
          </cell>
          <cell r="R559">
            <v>33200</v>
          </cell>
          <cell r="T559">
            <v>0</v>
          </cell>
          <cell r="V559">
            <v>0</v>
          </cell>
          <cell r="X559">
            <v>0</v>
          </cell>
          <cell r="Z559">
            <v>0</v>
          </cell>
          <cell r="AB559">
            <v>0</v>
          </cell>
        </row>
        <row r="560">
          <cell r="A560">
            <v>16</v>
          </cell>
          <cell r="B560" t="str">
            <v>Engsel pintu</v>
          </cell>
          <cell r="C560" t="str">
            <v>Bh</v>
          </cell>
          <cell r="D560">
            <v>44395.75</v>
          </cell>
          <cell r="E560">
            <v>4</v>
          </cell>
          <cell r="F560">
            <v>177583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N560">
            <v>0</v>
          </cell>
          <cell r="P560">
            <v>0</v>
          </cell>
          <cell r="R560">
            <v>0</v>
          </cell>
          <cell r="T560">
            <v>0</v>
          </cell>
          <cell r="V560">
            <v>0</v>
          </cell>
          <cell r="X560">
            <v>0</v>
          </cell>
          <cell r="Z560">
            <v>0</v>
          </cell>
          <cell r="AB560">
            <v>0</v>
          </cell>
        </row>
        <row r="561">
          <cell r="A561">
            <v>17</v>
          </cell>
          <cell r="B561" t="str">
            <v>Engsel Pintu dari pipa besi dia 2 cm</v>
          </cell>
          <cell r="C561" t="str">
            <v>Bh</v>
          </cell>
          <cell r="D561">
            <v>66593.625</v>
          </cell>
          <cell r="E561">
            <v>0</v>
          </cell>
          <cell r="F561">
            <v>0</v>
          </cell>
          <cell r="G561">
            <v>2</v>
          </cell>
          <cell r="H561">
            <v>133187.25</v>
          </cell>
          <cell r="I561">
            <v>2</v>
          </cell>
          <cell r="J561">
            <v>133187.25</v>
          </cell>
          <cell r="L561">
            <v>0</v>
          </cell>
          <cell r="N561">
            <v>0</v>
          </cell>
          <cell r="P561">
            <v>0</v>
          </cell>
          <cell r="R561">
            <v>0</v>
          </cell>
          <cell r="T561">
            <v>0</v>
          </cell>
          <cell r="V561">
            <v>0</v>
          </cell>
          <cell r="X561">
            <v>0</v>
          </cell>
          <cell r="Z561">
            <v>0</v>
          </cell>
          <cell r="AB561">
            <v>0</v>
          </cell>
        </row>
        <row r="562">
          <cell r="A562">
            <v>18</v>
          </cell>
          <cell r="B562" t="str">
            <v>Kait/hak angin</v>
          </cell>
          <cell r="C562" t="str">
            <v>Set</v>
          </cell>
          <cell r="D562">
            <v>27000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L562">
            <v>0</v>
          </cell>
          <cell r="M562">
            <v>2</v>
          </cell>
          <cell r="N562">
            <v>54000</v>
          </cell>
          <cell r="O562">
            <v>2</v>
          </cell>
          <cell r="P562">
            <v>54000</v>
          </cell>
          <cell r="Q562">
            <v>2</v>
          </cell>
          <cell r="R562">
            <v>54000</v>
          </cell>
          <cell r="T562">
            <v>0</v>
          </cell>
          <cell r="V562">
            <v>0</v>
          </cell>
          <cell r="X562">
            <v>0</v>
          </cell>
          <cell r="Z562">
            <v>0</v>
          </cell>
          <cell r="AB562">
            <v>0</v>
          </cell>
        </row>
        <row r="563">
          <cell r="A563">
            <v>19</v>
          </cell>
          <cell r="B563" t="str">
            <v>Grendel pintu kuningan</v>
          </cell>
          <cell r="C563" t="str">
            <v>Bh</v>
          </cell>
          <cell r="D563">
            <v>125000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L563">
            <v>0</v>
          </cell>
          <cell r="N563">
            <v>0</v>
          </cell>
          <cell r="P563">
            <v>0</v>
          </cell>
          <cell r="R563">
            <v>0</v>
          </cell>
          <cell r="T563">
            <v>0</v>
          </cell>
          <cell r="V563">
            <v>0</v>
          </cell>
          <cell r="X563">
            <v>0</v>
          </cell>
          <cell r="Z563">
            <v>0</v>
          </cell>
          <cell r="AB563">
            <v>0</v>
          </cell>
        </row>
        <row r="564">
          <cell r="A564">
            <v>20</v>
          </cell>
          <cell r="B564" t="str">
            <v xml:space="preserve">Grendel jendela </v>
          </cell>
          <cell r="C564" t="str">
            <v>Bh</v>
          </cell>
          <cell r="D564">
            <v>8100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L564">
            <v>0</v>
          </cell>
          <cell r="M564">
            <v>1</v>
          </cell>
          <cell r="N564">
            <v>8100</v>
          </cell>
          <cell r="O564">
            <v>1</v>
          </cell>
          <cell r="P564">
            <v>8100</v>
          </cell>
          <cell r="Q564">
            <v>1</v>
          </cell>
          <cell r="R564">
            <v>8100</v>
          </cell>
          <cell r="T564">
            <v>0</v>
          </cell>
          <cell r="V564">
            <v>0</v>
          </cell>
          <cell r="X564">
            <v>0</v>
          </cell>
          <cell r="Z564">
            <v>0</v>
          </cell>
          <cell r="AB564">
            <v>0</v>
          </cell>
        </row>
        <row r="565">
          <cell r="A565">
            <v>21</v>
          </cell>
          <cell r="B565" t="str">
            <v>Grendel pintu</v>
          </cell>
          <cell r="C565" t="str">
            <v>Bh</v>
          </cell>
          <cell r="D565">
            <v>14200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N565">
            <v>0</v>
          </cell>
          <cell r="P565">
            <v>0</v>
          </cell>
          <cell r="R565">
            <v>0</v>
          </cell>
          <cell r="T565">
            <v>0</v>
          </cell>
          <cell r="V565">
            <v>0</v>
          </cell>
          <cell r="X565">
            <v>0</v>
          </cell>
          <cell r="Z565">
            <v>0</v>
          </cell>
          <cell r="AB565">
            <v>0</v>
          </cell>
        </row>
        <row r="566">
          <cell r="A566">
            <v>22</v>
          </cell>
          <cell r="B566" t="str">
            <v>Stripting Knip</v>
          </cell>
          <cell r="C566" t="str">
            <v>Set</v>
          </cell>
          <cell r="D566">
            <v>13700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L566">
            <v>0</v>
          </cell>
          <cell r="N566">
            <v>0</v>
          </cell>
          <cell r="P566">
            <v>0</v>
          </cell>
          <cell r="R566">
            <v>0</v>
          </cell>
          <cell r="T566">
            <v>0</v>
          </cell>
          <cell r="V566">
            <v>0</v>
          </cell>
          <cell r="X566">
            <v>0</v>
          </cell>
          <cell r="Z566">
            <v>0</v>
          </cell>
          <cell r="AB566">
            <v>0</v>
          </cell>
        </row>
        <row r="567">
          <cell r="A567">
            <v>23</v>
          </cell>
          <cell r="B567" t="str">
            <v>Door Closer</v>
          </cell>
          <cell r="C567" t="str">
            <v>Set</v>
          </cell>
          <cell r="D567">
            <v>260800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N567">
            <v>0</v>
          </cell>
          <cell r="P567">
            <v>0</v>
          </cell>
          <cell r="R567">
            <v>0</v>
          </cell>
          <cell r="T567">
            <v>0</v>
          </cell>
          <cell r="V567">
            <v>0</v>
          </cell>
          <cell r="X567">
            <v>0</v>
          </cell>
          <cell r="Z567">
            <v>0</v>
          </cell>
          <cell r="AB567">
            <v>0</v>
          </cell>
        </row>
        <row r="568">
          <cell r="A568">
            <v>24</v>
          </cell>
          <cell r="B568" t="str">
            <v>Door Holder</v>
          </cell>
          <cell r="C568" t="str">
            <v>Set</v>
          </cell>
          <cell r="D568">
            <v>500000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L568">
            <v>0</v>
          </cell>
          <cell r="N568">
            <v>0</v>
          </cell>
          <cell r="P568">
            <v>0</v>
          </cell>
          <cell r="R568">
            <v>0</v>
          </cell>
          <cell r="T568">
            <v>0</v>
          </cell>
          <cell r="V568">
            <v>0</v>
          </cell>
          <cell r="X568">
            <v>0</v>
          </cell>
          <cell r="Z568">
            <v>0</v>
          </cell>
          <cell r="AB568">
            <v>0</v>
          </cell>
        </row>
        <row r="569">
          <cell r="A569">
            <v>25</v>
          </cell>
          <cell r="B569" t="str">
            <v>Door Stop</v>
          </cell>
          <cell r="C569" t="str">
            <v>Set</v>
          </cell>
          <cell r="D569">
            <v>32100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N569">
            <v>0</v>
          </cell>
          <cell r="P569">
            <v>0</v>
          </cell>
          <cell r="R569">
            <v>0</v>
          </cell>
          <cell r="T569">
            <v>0</v>
          </cell>
          <cell r="V569">
            <v>0</v>
          </cell>
          <cell r="X569">
            <v>0</v>
          </cell>
          <cell r="Z569">
            <v>0</v>
          </cell>
          <cell r="AB569">
            <v>0</v>
          </cell>
        </row>
        <row r="570">
          <cell r="A570">
            <v>26</v>
          </cell>
          <cell r="B570" t="str">
            <v>Kaca bening 5 mm</v>
          </cell>
          <cell r="C570" t="str">
            <v>M2</v>
          </cell>
          <cell r="D570">
            <v>66700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L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T570">
            <v>0</v>
          </cell>
          <cell r="V570">
            <v>0</v>
          </cell>
          <cell r="X570">
            <v>0</v>
          </cell>
          <cell r="Y570">
            <v>0.14400000000000002</v>
          </cell>
          <cell r="Z570">
            <v>9604.8000000000011</v>
          </cell>
          <cell r="AA570">
            <v>0.14400000000000002</v>
          </cell>
          <cell r="AB570">
            <v>0</v>
          </cell>
        </row>
        <row r="571">
          <cell r="A571">
            <v>27</v>
          </cell>
          <cell r="B571" t="str">
            <v>Kaca bening 10 mm</v>
          </cell>
          <cell r="C571" t="str">
            <v>M2</v>
          </cell>
          <cell r="D571">
            <v>280895.75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L571">
            <v>0</v>
          </cell>
          <cell r="M571">
            <v>1.2854999999999999</v>
          </cell>
          <cell r="N571">
            <v>361091.48662499996</v>
          </cell>
          <cell r="O571">
            <v>0.58050000000000002</v>
          </cell>
          <cell r="P571">
            <v>163059.98287500002</v>
          </cell>
          <cell r="Q571">
            <v>0.31850000000000001</v>
          </cell>
          <cell r="R571">
            <v>89465.296375000005</v>
          </cell>
          <cell r="S571">
            <v>0.63549999999999995</v>
          </cell>
          <cell r="T571">
            <v>178509.24912499997</v>
          </cell>
          <cell r="V571">
            <v>0</v>
          </cell>
          <cell r="X571">
            <v>0</v>
          </cell>
          <cell r="Z571">
            <v>0</v>
          </cell>
          <cell r="AB571">
            <v>0</v>
          </cell>
        </row>
        <row r="572">
          <cell r="A572">
            <v>28</v>
          </cell>
          <cell r="B572" t="str">
            <v>Kaca Bening 12 mm</v>
          </cell>
          <cell r="C572" t="str">
            <v>M2</v>
          </cell>
          <cell r="D572">
            <v>403787.64062499994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L572">
            <v>0</v>
          </cell>
          <cell r="N572">
            <v>0</v>
          </cell>
          <cell r="P572">
            <v>0</v>
          </cell>
          <cell r="R572">
            <v>0</v>
          </cell>
          <cell r="T572">
            <v>0</v>
          </cell>
          <cell r="V572">
            <v>0</v>
          </cell>
          <cell r="X572">
            <v>0</v>
          </cell>
          <cell r="Z572">
            <v>0</v>
          </cell>
          <cell r="AB572">
            <v>0</v>
          </cell>
        </row>
        <row r="573">
          <cell r="A573">
            <v>29</v>
          </cell>
          <cell r="B573" t="str">
            <v>Besi hollow 4/4</v>
          </cell>
          <cell r="C573" t="str">
            <v>M'</v>
          </cell>
          <cell r="D573">
            <v>48625.000000000051</v>
          </cell>
          <cell r="E573">
            <v>0</v>
          </cell>
          <cell r="F573">
            <v>0</v>
          </cell>
          <cell r="G573">
            <v>5.09</v>
          </cell>
          <cell r="H573">
            <v>247501.25000000026</v>
          </cell>
          <cell r="I573">
            <v>5.09</v>
          </cell>
          <cell r="J573">
            <v>247501.25000000026</v>
          </cell>
          <cell r="L573">
            <v>0</v>
          </cell>
          <cell r="N573">
            <v>0</v>
          </cell>
          <cell r="P573">
            <v>0</v>
          </cell>
          <cell r="R573">
            <v>0</v>
          </cell>
          <cell r="T573">
            <v>0</v>
          </cell>
          <cell r="V573">
            <v>0</v>
          </cell>
          <cell r="X573">
            <v>0</v>
          </cell>
          <cell r="Z573">
            <v>0</v>
          </cell>
          <cell r="AB573">
            <v>0</v>
          </cell>
        </row>
        <row r="574">
          <cell r="A574">
            <v>30</v>
          </cell>
          <cell r="B574" t="str">
            <v>Besi hollow 6/6</v>
          </cell>
          <cell r="C574" t="str">
            <v>M'</v>
          </cell>
          <cell r="D574">
            <v>74462.500000000058</v>
          </cell>
          <cell r="E574">
            <v>0</v>
          </cell>
          <cell r="F574">
            <v>0</v>
          </cell>
          <cell r="G574">
            <v>5.09</v>
          </cell>
          <cell r="H574">
            <v>379014.12500000029</v>
          </cell>
          <cell r="I574">
            <v>5.09</v>
          </cell>
          <cell r="J574">
            <v>379014.12500000029</v>
          </cell>
          <cell r="L574">
            <v>0</v>
          </cell>
          <cell r="N574">
            <v>0</v>
          </cell>
          <cell r="P574">
            <v>0</v>
          </cell>
          <cell r="R574">
            <v>0</v>
          </cell>
          <cell r="T574">
            <v>0</v>
          </cell>
          <cell r="V574">
            <v>0</v>
          </cell>
          <cell r="X574">
            <v>0</v>
          </cell>
          <cell r="Z574">
            <v>0</v>
          </cell>
          <cell r="AB574">
            <v>0</v>
          </cell>
        </row>
        <row r="575">
          <cell r="A575">
            <v>31</v>
          </cell>
          <cell r="B575" t="str">
            <v>Besi hollow 2.5/5</v>
          </cell>
          <cell r="C575" t="str">
            <v>Kg</v>
          </cell>
          <cell r="D575">
            <v>74462.500000000058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L575">
            <v>0</v>
          </cell>
          <cell r="N575">
            <v>0</v>
          </cell>
          <cell r="P575">
            <v>0</v>
          </cell>
          <cell r="R575">
            <v>0</v>
          </cell>
          <cell r="T575">
            <v>0</v>
          </cell>
          <cell r="V575">
            <v>0</v>
          </cell>
          <cell r="X575">
            <v>0</v>
          </cell>
          <cell r="Z575">
            <v>0</v>
          </cell>
          <cell r="AB575">
            <v>0</v>
          </cell>
        </row>
        <row r="576">
          <cell r="A576">
            <v>32</v>
          </cell>
          <cell r="B576" t="str">
            <v>Besi hollow 5/5</v>
          </cell>
          <cell r="C576" t="str">
            <v>Kg</v>
          </cell>
          <cell r="D576">
            <v>74462.500000000058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L576">
            <v>0</v>
          </cell>
          <cell r="N576">
            <v>0</v>
          </cell>
          <cell r="P576">
            <v>0</v>
          </cell>
          <cell r="R576">
            <v>0</v>
          </cell>
          <cell r="T576">
            <v>0</v>
          </cell>
          <cell r="V576">
            <v>0</v>
          </cell>
          <cell r="X576">
            <v>0</v>
          </cell>
          <cell r="Z576">
            <v>0</v>
          </cell>
          <cell r="AB576">
            <v>0</v>
          </cell>
        </row>
        <row r="577">
          <cell r="A577">
            <v>33</v>
          </cell>
          <cell r="B577" t="str">
            <v>Besi hollow 2/2</v>
          </cell>
          <cell r="C577" t="str">
            <v>Kg</v>
          </cell>
          <cell r="D577">
            <v>74462.500000000058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L577">
            <v>0</v>
          </cell>
          <cell r="N577">
            <v>0</v>
          </cell>
          <cell r="P577">
            <v>0</v>
          </cell>
          <cell r="R577">
            <v>0</v>
          </cell>
          <cell r="T577">
            <v>0</v>
          </cell>
          <cell r="V577">
            <v>0</v>
          </cell>
          <cell r="X577">
            <v>0</v>
          </cell>
          <cell r="Z577">
            <v>0</v>
          </cell>
          <cell r="AB577">
            <v>0</v>
          </cell>
        </row>
        <row r="578">
          <cell r="A578">
            <v>34</v>
          </cell>
          <cell r="B578" t="str">
            <v>Besi hollow 2/4</v>
          </cell>
          <cell r="C578" t="str">
            <v>Kg</v>
          </cell>
          <cell r="D578">
            <v>74462.500000000058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L578">
            <v>0</v>
          </cell>
          <cell r="N578">
            <v>0</v>
          </cell>
          <cell r="P578">
            <v>0</v>
          </cell>
          <cell r="R578">
            <v>0</v>
          </cell>
          <cell r="T578">
            <v>0</v>
          </cell>
          <cell r="V578">
            <v>0</v>
          </cell>
          <cell r="X578">
            <v>0</v>
          </cell>
          <cell r="Z578">
            <v>0</v>
          </cell>
          <cell r="AB578">
            <v>0</v>
          </cell>
        </row>
        <row r="579">
          <cell r="A579">
            <v>35</v>
          </cell>
          <cell r="B579" t="str">
            <v>Kaca Tempered 12 mm</v>
          </cell>
          <cell r="C579" t="str">
            <v>M2</v>
          </cell>
          <cell r="D579">
            <v>528395.75</v>
          </cell>
          <cell r="E579">
            <v>4.3049999999999997</v>
          </cell>
          <cell r="F579">
            <v>2274743.7037499999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L579">
            <v>0</v>
          </cell>
          <cell r="N579">
            <v>0</v>
          </cell>
          <cell r="P579">
            <v>0</v>
          </cell>
          <cell r="R579">
            <v>0</v>
          </cell>
          <cell r="T579">
            <v>0</v>
          </cell>
          <cell r="V579">
            <v>0</v>
          </cell>
          <cell r="X579">
            <v>0</v>
          </cell>
          <cell r="Z579">
            <v>0</v>
          </cell>
          <cell r="AB579">
            <v>0</v>
          </cell>
        </row>
        <row r="580">
          <cell r="A580">
            <v>36</v>
          </cell>
          <cell r="B580" t="str">
            <v>Glass Block</v>
          </cell>
          <cell r="C580" t="str">
            <v>Bh</v>
          </cell>
          <cell r="D580">
            <v>45000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L580">
            <v>0</v>
          </cell>
          <cell r="N580">
            <v>0</v>
          </cell>
          <cell r="P580">
            <v>0</v>
          </cell>
          <cell r="R580">
            <v>0</v>
          </cell>
          <cell r="T580">
            <v>0</v>
          </cell>
          <cell r="V580">
            <v>0</v>
          </cell>
          <cell r="X580">
            <v>0</v>
          </cell>
          <cell r="Z580">
            <v>0</v>
          </cell>
          <cell r="AB580">
            <v>0</v>
          </cell>
        </row>
        <row r="581">
          <cell r="A581">
            <v>37</v>
          </cell>
          <cell r="B581" t="str">
            <v>Kaca Es</v>
          </cell>
          <cell r="C581" t="str">
            <v>M2</v>
          </cell>
          <cell r="D581">
            <v>66700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N581">
            <v>0</v>
          </cell>
          <cell r="P581">
            <v>0</v>
          </cell>
          <cell r="R581">
            <v>0</v>
          </cell>
          <cell r="T581">
            <v>0</v>
          </cell>
          <cell r="V581">
            <v>0</v>
          </cell>
          <cell r="X581">
            <v>0</v>
          </cell>
          <cell r="Z581">
            <v>0</v>
          </cell>
          <cell r="AA581">
            <v>0.2</v>
          </cell>
          <cell r="AB581">
            <v>13340</v>
          </cell>
        </row>
        <row r="582">
          <cell r="A582">
            <v>38</v>
          </cell>
          <cell r="B582" t="str">
            <v>Krepyak Kaca Nako + Kerangka</v>
          </cell>
          <cell r="C582" t="str">
            <v>M2</v>
          </cell>
          <cell r="D582">
            <v>81300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L582">
            <v>0</v>
          </cell>
          <cell r="N582">
            <v>0</v>
          </cell>
          <cell r="P582">
            <v>0</v>
          </cell>
          <cell r="R582">
            <v>0</v>
          </cell>
          <cell r="T582">
            <v>0</v>
          </cell>
          <cell r="V582">
            <v>0</v>
          </cell>
          <cell r="X582">
            <v>0</v>
          </cell>
          <cell r="Z582">
            <v>0</v>
          </cell>
          <cell r="AB582">
            <v>0</v>
          </cell>
        </row>
        <row r="583">
          <cell r="A583">
            <v>39</v>
          </cell>
          <cell r="B583" t="str">
            <v>Sticker Efek Kaca Es</v>
          </cell>
          <cell r="C583" t="str">
            <v>M2</v>
          </cell>
          <cell r="D583">
            <v>150000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L583">
            <v>0</v>
          </cell>
          <cell r="N583">
            <v>0</v>
          </cell>
          <cell r="P583">
            <v>0</v>
          </cell>
          <cell r="R583">
            <v>0</v>
          </cell>
          <cell r="T583">
            <v>0</v>
          </cell>
          <cell r="V583">
            <v>0</v>
          </cell>
          <cell r="X583">
            <v>0</v>
          </cell>
          <cell r="Z583">
            <v>0</v>
          </cell>
          <cell r="AB583">
            <v>0</v>
          </cell>
        </row>
        <row r="584">
          <cell r="A584">
            <v>40</v>
          </cell>
          <cell r="B584" t="str">
            <v>Rel Pintu Dorong</v>
          </cell>
          <cell r="C584" t="str">
            <v>M'</v>
          </cell>
          <cell r="D584">
            <v>275000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L584">
            <v>0</v>
          </cell>
          <cell r="N584">
            <v>0</v>
          </cell>
          <cell r="P584">
            <v>0</v>
          </cell>
          <cell r="R584">
            <v>0</v>
          </cell>
          <cell r="T584">
            <v>0</v>
          </cell>
          <cell r="V584">
            <v>0</v>
          </cell>
          <cell r="X584">
            <v>0</v>
          </cell>
          <cell r="Z584">
            <v>0</v>
          </cell>
          <cell r="AB584">
            <v>0</v>
          </cell>
        </row>
        <row r="585">
          <cell r="A585">
            <v>41</v>
          </cell>
          <cell r="B585" t="str">
            <v>Rolling Door</v>
          </cell>
          <cell r="C585" t="str">
            <v>M2</v>
          </cell>
          <cell r="D585">
            <v>358100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L585">
            <v>0</v>
          </cell>
          <cell r="N585">
            <v>0</v>
          </cell>
          <cell r="P585">
            <v>0</v>
          </cell>
          <cell r="R585">
            <v>0</v>
          </cell>
          <cell r="T585">
            <v>0</v>
          </cell>
          <cell r="V585">
            <v>0</v>
          </cell>
          <cell r="X585">
            <v>0</v>
          </cell>
          <cell r="Z585">
            <v>0</v>
          </cell>
          <cell r="AB585">
            <v>0</v>
          </cell>
        </row>
        <row r="586">
          <cell r="A586">
            <v>42</v>
          </cell>
          <cell r="B586" t="str">
            <v>Roster</v>
          </cell>
          <cell r="C586" t="str">
            <v>M2</v>
          </cell>
          <cell r="D586">
            <v>133850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L586">
            <v>0</v>
          </cell>
          <cell r="N586">
            <v>0</v>
          </cell>
          <cell r="P586">
            <v>0</v>
          </cell>
          <cell r="R586">
            <v>0</v>
          </cell>
          <cell r="T586">
            <v>0</v>
          </cell>
          <cell r="U586">
            <v>0.48</v>
          </cell>
          <cell r="V586">
            <v>64248</v>
          </cell>
          <cell r="W586">
            <v>0</v>
          </cell>
          <cell r="X586">
            <v>0</v>
          </cell>
          <cell r="Z586">
            <v>0</v>
          </cell>
          <cell r="AB586">
            <v>0</v>
          </cell>
        </row>
        <row r="587">
          <cell r="A587">
            <v>43</v>
          </cell>
          <cell r="B587" t="str">
            <v>Gipsum Board</v>
          </cell>
          <cell r="C587" t="str">
            <v>M2</v>
          </cell>
          <cell r="D587">
            <v>29000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L587">
            <v>0</v>
          </cell>
          <cell r="N587">
            <v>0</v>
          </cell>
          <cell r="P587">
            <v>0</v>
          </cell>
          <cell r="R587">
            <v>0</v>
          </cell>
          <cell r="T587">
            <v>0</v>
          </cell>
          <cell r="V587">
            <v>0</v>
          </cell>
          <cell r="X587">
            <v>0</v>
          </cell>
          <cell r="Z587">
            <v>0</v>
          </cell>
          <cell r="AB587">
            <v>0</v>
          </cell>
        </row>
        <row r="588">
          <cell r="A588">
            <v>44</v>
          </cell>
          <cell r="B588" t="str">
            <v>List Gipsum</v>
          </cell>
          <cell r="C588" t="str">
            <v>M'</v>
          </cell>
          <cell r="D588">
            <v>17300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L588">
            <v>0</v>
          </cell>
          <cell r="N588">
            <v>0</v>
          </cell>
          <cell r="P588">
            <v>0</v>
          </cell>
          <cell r="R588">
            <v>0</v>
          </cell>
          <cell r="T588">
            <v>0</v>
          </cell>
          <cell r="V588">
            <v>0</v>
          </cell>
          <cell r="X588">
            <v>0</v>
          </cell>
          <cell r="Z588">
            <v>0</v>
          </cell>
          <cell r="AB588">
            <v>0</v>
          </cell>
        </row>
        <row r="589">
          <cell r="A589">
            <v>45</v>
          </cell>
          <cell r="B589" t="str">
            <v>Sealent</v>
          </cell>
          <cell r="C589" t="str">
            <v>M'</v>
          </cell>
          <cell r="D589">
            <v>8400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15</v>
          </cell>
          <cell r="N589">
            <v>126000</v>
          </cell>
          <cell r="O589">
            <v>7.12</v>
          </cell>
          <cell r="P589">
            <v>59808</v>
          </cell>
          <cell r="Q589">
            <v>5.04</v>
          </cell>
          <cell r="R589">
            <v>42336</v>
          </cell>
          <cell r="S589">
            <v>9.44</v>
          </cell>
          <cell r="T589">
            <v>79296</v>
          </cell>
          <cell r="V589">
            <v>0</v>
          </cell>
          <cell r="X589">
            <v>0</v>
          </cell>
          <cell r="Y589">
            <v>7.52</v>
          </cell>
          <cell r="Z589">
            <v>63168</v>
          </cell>
          <cell r="AA589">
            <v>3.2</v>
          </cell>
          <cell r="AB589">
            <v>26880</v>
          </cell>
        </row>
        <row r="590">
          <cell r="A590">
            <v>46</v>
          </cell>
          <cell r="B590" t="str">
            <v>Benangan Kusen</v>
          </cell>
          <cell r="C590" t="str">
            <v>M'</v>
          </cell>
          <cell r="D590">
            <v>4296.0074999999997</v>
          </cell>
          <cell r="E590">
            <v>6.1999999999999993</v>
          </cell>
          <cell r="F590">
            <v>26635.246499999994</v>
          </cell>
          <cell r="G590">
            <v>5.5990000000000002</v>
          </cell>
          <cell r="H590">
            <v>24053.345992499999</v>
          </cell>
          <cell r="I590">
            <v>5.5990000000000002</v>
          </cell>
          <cell r="J590">
            <v>24053.345992499999</v>
          </cell>
          <cell r="K590">
            <v>5.5990000000000002</v>
          </cell>
          <cell r="L590">
            <v>24053.345992499999</v>
          </cell>
          <cell r="M590">
            <v>13.6</v>
          </cell>
          <cell r="N590">
            <v>58425.701999999997</v>
          </cell>
          <cell r="O590">
            <v>9.120000000000001</v>
          </cell>
          <cell r="P590">
            <v>39179.588400000001</v>
          </cell>
          <cell r="Q590">
            <v>7.0399999999999991</v>
          </cell>
          <cell r="R590">
            <v>30243.892799999994</v>
          </cell>
          <cell r="S590">
            <v>10.199999999999999</v>
          </cell>
          <cell r="T590">
            <v>43819.276499999993</v>
          </cell>
          <cell r="U590">
            <v>6.4</v>
          </cell>
          <cell r="V590">
            <v>27494.448</v>
          </cell>
          <cell r="W590">
            <v>30.599999999999998</v>
          </cell>
          <cell r="X590">
            <v>131457.82949999999</v>
          </cell>
          <cell r="Y590">
            <v>7.52</v>
          </cell>
          <cell r="Z590">
            <v>32305.976399999996</v>
          </cell>
          <cell r="AA590">
            <v>4</v>
          </cell>
          <cell r="AB590">
            <v>106540.98599999998</v>
          </cell>
        </row>
        <row r="591">
          <cell r="A591">
            <v>47</v>
          </cell>
          <cell r="B591" t="str">
            <v xml:space="preserve">Cat Kayu </v>
          </cell>
          <cell r="C591" t="str">
            <v>M2</v>
          </cell>
          <cell r="D591">
            <v>19370.5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N591">
            <v>0</v>
          </cell>
          <cell r="P591">
            <v>0</v>
          </cell>
          <cell r="R591">
            <v>0</v>
          </cell>
          <cell r="T591">
            <v>0</v>
          </cell>
          <cell r="V591">
            <v>0</v>
          </cell>
          <cell r="X591">
            <v>0</v>
          </cell>
          <cell r="Z591">
            <v>0</v>
          </cell>
          <cell r="AB591">
            <v>0</v>
          </cell>
        </row>
        <row r="592">
          <cell r="A592">
            <v>48</v>
          </cell>
          <cell r="B592" t="str">
            <v>Cat Besi</v>
          </cell>
          <cell r="C592" t="str">
            <v>M2</v>
          </cell>
          <cell r="D592">
            <v>13698</v>
          </cell>
          <cell r="E592">
            <v>0</v>
          </cell>
          <cell r="F592">
            <v>0</v>
          </cell>
          <cell r="G592">
            <v>5.6445590696960588</v>
          </cell>
          <cell r="H592">
            <v>77319.170136696615</v>
          </cell>
          <cell r="I592">
            <v>5.6445590696960588</v>
          </cell>
          <cell r="J592">
            <v>77319.170136696615</v>
          </cell>
          <cell r="L592">
            <v>0</v>
          </cell>
          <cell r="N592">
            <v>0</v>
          </cell>
          <cell r="P592">
            <v>0</v>
          </cell>
          <cell r="R592">
            <v>0</v>
          </cell>
          <cell r="T592">
            <v>0</v>
          </cell>
          <cell r="V592">
            <v>0</v>
          </cell>
          <cell r="X592">
            <v>0</v>
          </cell>
          <cell r="Z592">
            <v>0</v>
          </cell>
          <cell r="AB592">
            <v>0</v>
          </cell>
        </row>
        <row r="593">
          <cell r="A593">
            <v>49</v>
          </cell>
          <cell r="B593" t="str">
            <v>Cat Dinding</v>
          </cell>
          <cell r="C593" t="str">
            <v>M2</v>
          </cell>
          <cell r="D593">
            <v>9900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L593">
            <v>0</v>
          </cell>
          <cell r="N593">
            <v>0</v>
          </cell>
          <cell r="P593">
            <v>0</v>
          </cell>
          <cell r="R593">
            <v>0</v>
          </cell>
          <cell r="T593">
            <v>0</v>
          </cell>
          <cell r="U593">
            <v>0.96</v>
          </cell>
          <cell r="V593">
            <v>9504</v>
          </cell>
          <cell r="W593">
            <v>0</v>
          </cell>
          <cell r="X593">
            <v>0</v>
          </cell>
          <cell r="Z593">
            <v>0</v>
          </cell>
          <cell r="AB593">
            <v>0</v>
          </cell>
        </row>
        <row r="594">
          <cell r="A594">
            <v>50</v>
          </cell>
          <cell r="B594" t="str">
            <v>Plesteran Camprot</v>
          </cell>
          <cell r="C594" t="str">
            <v>M2</v>
          </cell>
          <cell r="D594">
            <v>14600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L594">
            <v>0</v>
          </cell>
          <cell r="N594">
            <v>0</v>
          </cell>
          <cell r="P594">
            <v>0</v>
          </cell>
          <cell r="R594">
            <v>0</v>
          </cell>
          <cell r="T594">
            <v>0</v>
          </cell>
          <cell r="X594">
            <v>0</v>
          </cell>
          <cell r="Z594">
            <v>0</v>
          </cell>
          <cell r="AB594">
            <v>0</v>
          </cell>
        </row>
        <row r="596">
          <cell r="B596" t="str">
            <v>Jumlah Harga</v>
          </cell>
          <cell r="F596">
            <v>3776944.5502499999</v>
          </cell>
          <cell r="H596">
            <v>1760337.7291291971</v>
          </cell>
          <cell r="J596">
            <v>1760337.7291291971</v>
          </cell>
          <cell r="L596">
            <v>192618.34599249999</v>
          </cell>
          <cell r="N596">
            <v>1193800.8686249999</v>
          </cell>
          <cell r="P596">
            <v>857139.57127499999</v>
          </cell>
          <cell r="R596">
            <v>647182.94917500007</v>
          </cell>
          <cell r="T596">
            <v>301624.52562499995</v>
          </cell>
          <cell r="V596">
            <v>101246.448</v>
          </cell>
          <cell r="X596">
            <v>131457.82949999999</v>
          </cell>
          <cell r="Z596">
            <v>105078.7764</v>
          </cell>
          <cell r="AB596">
            <v>146760.98599999998</v>
          </cell>
        </row>
        <row r="599">
          <cell r="V599">
            <v>95200</v>
          </cell>
        </row>
        <row r="600">
          <cell r="A600" t="str">
            <v>No.</v>
          </cell>
          <cell r="B600" t="str">
            <v>Item Pekerjaan</v>
          </cell>
          <cell r="C600" t="str">
            <v>Satuan</v>
          </cell>
          <cell r="D600" t="str">
            <v>Harga Satuan</v>
          </cell>
          <cell r="E600" t="str">
            <v>P1</v>
          </cell>
          <cell r="G600" t="str">
            <v>P2</v>
          </cell>
          <cell r="I600" t="str">
            <v>J1</v>
          </cell>
          <cell r="K600" t="str">
            <v>J2</v>
          </cell>
          <cell r="M600" t="str">
            <v>J2'</v>
          </cell>
          <cell r="O600" t="str">
            <v>S1</v>
          </cell>
          <cell r="Q600" t="str">
            <v>Pintu Gebang</v>
          </cell>
        </row>
        <row r="601">
          <cell r="D601" t="str">
            <v>Rp.</v>
          </cell>
          <cell r="E601" t="str">
            <v>Vol.</v>
          </cell>
          <cell r="F601" t="str">
            <v>Jumlah Harga</v>
          </cell>
          <cell r="G601" t="str">
            <v>Vol.</v>
          </cell>
          <cell r="H601" t="str">
            <v>Jumlah Harga</v>
          </cell>
          <cell r="I601" t="str">
            <v>Vol.</v>
          </cell>
          <cell r="J601" t="str">
            <v>Jumlah Harga</v>
          </cell>
          <cell r="K601" t="str">
            <v>Vol.</v>
          </cell>
          <cell r="L601" t="str">
            <v>Jumlah Harga</v>
          </cell>
          <cell r="M601" t="str">
            <v>Vol.</v>
          </cell>
          <cell r="N601" t="str">
            <v>Jumlah Harga</v>
          </cell>
          <cell r="O601" t="str">
            <v>Vol.</v>
          </cell>
          <cell r="P601" t="str">
            <v>Jumlah Harga</v>
          </cell>
          <cell r="Q601" t="str">
            <v>Vol.</v>
          </cell>
          <cell r="R601" t="str">
            <v>Jumlah Harga</v>
          </cell>
        </row>
        <row r="602">
          <cell r="A602" t="str">
            <v>IX.</v>
          </cell>
          <cell r="B602" t="str">
            <v>UNIT GERBANG POS</v>
          </cell>
        </row>
        <row r="604">
          <cell r="A604">
            <v>1</v>
          </cell>
          <cell r="B604" t="str">
            <v>Kayu 6/12</v>
          </cell>
          <cell r="C604" t="str">
            <v>M3</v>
          </cell>
          <cell r="D604">
            <v>0</v>
          </cell>
          <cell r="E604">
            <v>1.2500000000000001E-2</v>
          </cell>
          <cell r="F604">
            <v>0</v>
          </cell>
          <cell r="G604">
            <v>3.6144000000000003E-2</v>
          </cell>
          <cell r="H604">
            <v>0</v>
          </cell>
          <cell r="J604">
            <v>0</v>
          </cell>
          <cell r="K604">
            <v>0</v>
          </cell>
          <cell r="L604">
            <v>0</v>
          </cell>
          <cell r="N604">
            <v>0</v>
          </cell>
          <cell r="P604">
            <v>0</v>
          </cell>
          <cell r="R604">
            <v>0</v>
          </cell>
        </row>
        <row r="605">
          <cell r="A605">
            <v>2</v>
          </cell>
          <cell r="B605" t="str">
            <v>Kayu Slimar 3/10</v>
          </cell>
          <cell r="C605" t="str">
            <v>M3</v>
          </cell>
          <cell r="D605">
            <v>0</v>
          </cell>
          <cell r="E605">
            <v>3.0000000000000005E-3</v>
          </cell>
          <cell r="F605">
            <v>0</v>
          </cell>
          <cell r="G605">
            <v>1.4159999999999999E-2</v>
          </cell>
          <cell r="H605">
            <v>0</v>
          </cell>
          <cell r="J605">
            <v>0</v>
          </cell>
          <cell r="K605">
            <v>0</v>
          </cell>
          <cell r="L605">
            <v>0</v>
          </cell>
          <cell r="N605">
            <v>0</v>
          </cell>
          <cell r="P605">
            <v>0</v>
          </cell>
          <cell r="R605">
            <v>0</v>
          </cell>
        </row>
        <row r="606">
          <cell r="A606">
            <v>3</v>
          </cell>
          <cell r="B606" t="str">
            <v>Kayu Slimar 3/15</v>
          </cell>
          <cell r="C606" t="str">
            <v>M3</v>
          </cell>
          <cell r="D606">
            <v>0</v>
          </cell>
          <cell r="E606">
            <v>2.2000000000000002</v>
          </cell>
          <cell r="F606">
            <v>0</v>
          </cell>
          <cell r="G606">
            <v>2.6999999999999997E-3</v>
          </cell>
          <cell r="H606">
            <v>0</v>
          </cell>
          <cell r="J606">
            <v>0</v>
          </cell>
          <cell r="K606">
            <v>0</v>
          </cell>
          <cell r="L606">
            <v>0</v>
          </cell>
          <cell r="N606">
            <v>0</v>
          </cell>
          <cell r="P606">
            <v>0</v>
          </cell>
          <cell r="R606">
            <v>0</v>
          </cell>
        </row>
        <row r="607">
          <cell r="A607">
            <v>4</v>
          </cell>
          <cell r="B607" t="str">
            <v>Kayu Slimar 3/20</v>
          </cell>
          <cell r="C607" t="str">
            <v>M3</v>
          </cell>
          <cell r="D607">
            <v>0</v>
          </cell>
          <cell r="E607">
            <v>3</v>
          </cell>
          <cell r="F607">
            <v>0</v>
          </cell>
          <cell r="G607">
            <v>3.5999999999999999E-3</v>
          </cell>
          <cell r="H607">
            <v>0</v>
          </cell>
          <cell r="J607">
            <v>0</v>
          </cell>
          <cell r="K607">
            <v>0</v>
          </cell>
          <cell r="L607">
            <v>0</v>
          </cell>
          <cell r="N607">
            <v>0</v>
          </cell>
          <cell r="P607">
            <v>0</v>
          </cell>
          <cell r="R607">
            <v>0</v>
          </cell>
        </row>
        <row r="608">
          <cell r="A608">
            <v>5</v>
          </cell>
          <cell r="B608" t="str">
            <v>Kayu 2/10</v>
          </cell>
          <cell r="C608" t="str">
            <v>M3</v>
          </cell>
          <cell r="D608">
            <v>0</v>
          </cell>
          <cell r="E608">
            <v>9.3999999999999986</v>
          </cell>
          <cell r="F608">
            <v>0</v>
          </cell>
          <cell r="G608">
            <v>5.4000000000000012E-3</v>
          </cell>
          <cell r="H608">
            <v>0</v>
          </cell>
          <cell r="J608">
            <v>0</v>
          </cell>
          <cell r="L608">
            <v>0</v>
          </cell>
          <cell r="N608">
            <v>0</v>
          </cell>
          <cell r="P608">
            <v>0</v>
          </cell>
          <cell r="R608">
            <v>0</v>
          </cell>
        </row>
        <row r="609">
          <cell r="A609">
            <v>6</v>
          </cell>
          <cell r="B609" t="str">
            <v>Panil t = 3 cm</v>
          </cell>
          <cell r="C609" t="str">
            <v>M2</v>
          </cell>
          <cell r="D609">
            <v>0</v>
          </cell>
          <cell r="F609">
            <v>0</v>
          </cell>
          <cell r="G609">
            <v>0.49500000000000005</v>
          </cell>
          <cell r="H609">
            <v>0</v>
          </cell>
          <cell r="J609">
            <v>0</v>
          </cell>
          <cell r="L609">
            <v>0</v>
          </cell>
          <cell r="N609">
            <v>0</v>
          </cell>
          <cell r="P609">
            <v>0</v>
          </cell>
          <cell r="R609">
            <v>0</v>
          </cell>
        </row>
        <row r="610">
          <cell r="A610">
            <v>1</v>
          </cell>
          <cell r="B610" t="str">
            <v>Kusen Aluminium 5/10</v>
          </cell>
          <cell r="C610" t="str">
            <v>M'</v>
          </cell>
          <cell r="D610">
            <v>124948</v>
          </cell>
          <cell r="F610">
            <v>0</v>
          </cell>
          <cell r="G610">
            <v>5</v>
          </cell>
          <cell r="H610">
            <v>624740</v>
          </cell>
          <cell r="J610">
            <v>0</v>
          </cell>
          <cell r="L610">
            <v>0</v>
          </cell>
          <cell r="N610">
            <v>0</v>
          </cell>
          <cell r="P610">
            <v>0</v>
          </cell>
          <cell r="R610">
            <v>0</v>
          </cell>
        </row>
        <row r="611">
          <cell r="A611">
            <v>2</v>
          </cell>
          <cell r="B611" t="str">
            <v xml:space="preserve">Rangka Daun Jendela Alumunium </v>
          </cell>
          <cell r="C611" t="str">
            <v>M'</v>
          </cell>
          <cell r="D611">
            <v>124948</v>
          </cell>
          <cell r="F611">
            <v>0</v>
          </cell>
          <cell r="G611">
            <v>0</v>
          </cell>
          <cell r="H611">
            <v>0</v>
          </cell>
          <cell r="J611">
            <v>0</v>
          </cell>
          <cell r="L611">
            <v>0</v>
          </cell>
          <cell r="N611">
            <v>0</v>
          </cell>
          <cell r="P611">
            <v>0</v>
          </cell>
          <cell r="R611">
            <v>0</v>
          </cell>
        </row>
        <row r="612">
          <cell r="A612">
            <v>3</v>
          </cell>
          <cell r="B612" t="str">
            <v>Rangka Tiang Sirip Alumunium 1/1 Putih</v>
          </cell>
          <cell r="C612" t="str">
            <v>M'</v>
          </cell>
          <cell r="D612">
            <v>62474</v>
          </cell>
          <cell r="F612">
            <v>0</v>
          </cell>
          <cell r="G612">
            <v>0</v>
          </cell>
          <cell r="H612">
            <v>0</v>
          </cell>
          <cell r="J612">
            <v>0</v>
          </cell>
          <cell r="L612">
            <v>0</v>
          </cell>
          <cell r="N612">
            <v>0</v>
          </cell>
          <cell r="O612">
            <v>12.799999999999999</v>
          </cell>
          <cell r="P612">
            <v>799667.19999999995</v>
          </cell>
          <cell r="Q612">
            <v>12.799999999999999</v>
          </cell>
          <cell r="R612">
            <v>799667.19999999995</v>
          </cell>
        </row>
        <row r="613">
          <cell r="A613">
            <v>4</v>
          </cell>
          <cell r="B613" t="str">
            <v>Pasang Shading Sirip Alumunium 0.2/10 +Rangka</v>
          </cell>
          <cell r="C613" t="str">
            <v>M2</v>
          </cell>
          <cell r="D613">
            <v>0</v>
          </cell>
          <cell r="F613">
            <v>0</v>
          </cell>
          <cell r="G613">
            <v>0</v>
          </cell>
          <cell r="H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0.87</v>
          </cell>
          <cell r="P613">
            <v>0</v>
          </cell>
          <cell r="Q613">
            <v>0.87</v>
          </cell>
          <cell r="R613">
            <v>0</v>
          </cell>
        </row>
        <row r="614">
          <cell r="A614">
            <v>5</v>
          </cell>
          <cell r="B614" t="str">
            <v>Daun Pintu Panil Kamper</v>
          </cell>
          <cell r="C614" t="str">
            <v>bh</v>
          </cell>
          <cell r="D614">
            <v>550000</v>
          </cell>
          <cell r="E614">
            <v>2.1599999999999998E-2</v>
          </cell>
          <cell r="F614">
            <v>11879.999999999998</v>
          </cell>
          <cell r="G614">
            <v>1.2</v>
          </cell>
          <cell r="H614">
            <v>660000</v>
          </cell>
          <cell r="J614">
            <v>0</v>
          </cell>
          <cell r="L614">
            <v>0</v>
          </cell>
          <cell r="N614">
            <v>0</v>
          </cell>
          <cell r="P614">
            <v>0</v>
          </cell>
          <cell r="R614">
            <v>0</v>
          </cell>
        </row>
        <row r="615">
          <cell r="A615">
            <v>6</v>
          </cell>
          <cell r="B615" t="str">
            <v>Plat besi t = 2 mm</v>
          </cell>
          <cell r="C615" t="str">
            <v>Kg</v>
          </cell>
          <cell r="D615">
            <v>0</v>
          </cell>
          <cell r="F615">
            <v>0</v>
          </cell>
          <cell r="G615">
            <v>0</v>
          </cell>
          <cell r="H615">
            <v>0</v>
          </cell>
          <cell r="J615">
            <v>0</v>
          </cell>
          <cell r="L615">
            <v>0</v>
          </cell>
          <cell r="N615">
            <v>0</v>
          </cell>
          <cell r="P615">
            <v>0</v>
          </cell>
          <cell r="R615">
            <v>0</v>
          </cell>
        </row>
        <row r="616">
          <cell r="A616">
            <v>7</v>
          </cell>
          <cell r="B616" t="str">
            <v>C 40.40.2  (pesan khusus)</v>
          </cell>
          <cell r="C616" t="str">
            <v>Kg</v>
          </cell>
          <cell r="D616">
            <v>14122.3</v>
          </cell>
          <cell r="F616">
            <v>0</v>
          </cell>
          <cell r="G616">
            <v>0</v>
          </cell>
          <cell r="H616">
            <v>0</v>
          </cell>
          <cell r="J616">
            <v>0</v>
          </cell>
          <cell r="L616">
            <v>0</v>
          </cell>
          <cell r="N616">
            <v>0</v>
          </cell>
          <cell r="P616">
            <v>0</v>
          </cell>
          <cell r="R616">
            <v>0</v>
          </cell>
        </row>
        <row r="617">
          <cell r="A617">
            <v>8</v>
          </cell>
          <cell r="B617" t="str">
            <v>Handle besi dia 16 mm</v>
          </cell>
          <cell r="C617" t="str">
            <v>Set</v>
          </cell>
          <cell r="D617">
            <v>129652.5</v>
          </cell>
          <cell r="F617">
            <v>0</v>
          </cell>
          <cell r="G617">
            <v>0</v>
          </cell>
          <cell r="H617">
            <v>0</v>
          </cell>
          <cell r="J617">
            <v>0</v>
          </cell>
          <cell r="L617">
            <v>0</v>
          </cell>
          <cell r="N617">
            <v>0</v>
          </cell>
          <cell r="P617">
            <v>0</v>
          </cell>
          <cell r="R617">
            <v>0</v>
          </cell>
        </row>
        <row r="618">
          <cell r="A618">
            <v>9</v>
          </cell>
          <cell r="B618" t="str">
            <v>Hendle pintu Stainless</v>
          </cell>
          <cell r="C618" t="str">
            <v>Set</v>
          </cell>
          <cell r="D618">
            <v>261652.5</v>
          </cell>
          <cell r="F618">
            <v>0</v>
          </cell>
          <cell r="G618">
            <v>0</v>
          </cell>
          <cell r="H618">
            <v>0</v>
          </cell>
          <cell r="J618">
            <v>0</v>
          </cell>
          <cell r="L618">
            <v>0</v>
          </cell>
          <cell r="N618">
            <v>0</v>
          </cell>
          <cell r="P618">
            <v>0</v>
          </cell>
          <cell r="R618">
            <v>0</v>
          </cell>
        </row>
        <row r="619">
          <cell r="A619">
            <v>10</v>
          </cell>
          <cell r="B619" t="str">
            <v>Kunci Pintu Handle stainleess (dorma)</v>
          </cell>
          <cell r="C619" t="str">
            <v>Set</v>
          </cell>
          <cell r="D619">
            <v>650000</v>
          </cell>
          <cell r="F619">
            <v>0</v>
          </cell>
          <cell r="G619">
            <v>0</v>
          </cell>
          <cell r="H619">
            <v>0</v>
          </cell>
          <cell r="J619">
            <v>0</v>
          </cell>
          <cell r="L619">
            <v>0</v>
          </cell>
          <cell r="N619">
            <v>0</v>
          </cell>
          <cell r="P619">
            <v>0</v>
          </cell>
          <cell r="R619">
            <v>0</v>
          </cell>
        </row>
        <row r="620">
          <cell r="A620">
            <v>11</v>
          </cell>
          <cell r="B620" t="str">
            <v>Kunci tanam Antik</v>
          </cell>
          <cell r="C620" t="str">
            <v>Set</v>
          </cell>
          <cell r="D620">
            <v>265000</v>
          </cell>
          <cell r="F620">
            <v>0</v>
          </cell>
          <cell r="G620">
            <v>0</v>
          </cell>
          <cell r="H620">
            <v>0</v>
          </cell>
          <cell r="J620">
            <v>0</v>
          </cell>
          <cell r="K620">
            <v>0</v>
          </cell>
          <cell r="L620">
            <v>0</v>
          </cell>
          <cell r="N620">
            <v>0</v>
          </cell>
          <cell r="P620">
            <v>0</v>
          </cell>
          <cell r="Q620">
            <v>1</v>
          </cell>
          <cell r="R620">
            <v>265000</v>
          </cell>
        </row>
        <row r="621">
          <cell r="A621">
            <v>12</v>
          </cell>
          <cell r="B621" t="str">
            <v>Kunci tanam biasa</v>
          </cell>
          <cell r="C621" t="str">
            <v>Set</v>
          </cell>
          <cell r="D621">
            <v>168565</v>
          </cell>
          <cell r="F621">
            <v>0</v>
          </cell>
          <cell r="G621">
            <v>1</v>
          </cell>
          <cell r="H621">
            <v>168565</v>
          </cell>
          <cell r="J621">
            <v>0</v>
          </cell>
          <cell r="K621">
            <v>0</v>
          </cell>
          <cell r="L621">
            <v>0</v>
          </cell>
          <cell r="N621">
            <v>0</v>
          </cell>
          <cell r="P621">
            <v>0</v>
          </cell>
          <cell r="R621">
            <v>0</v>
          </cell>
        </row>
        <row r="622">
          <cell r="A622">
            <v>13</v>
          </cell>
          <cell r="B622" t="str">
            <v>Kunci Silinder</v>
          </cell>
          <cell r="C622" t="str">
            <v>Set</v>
          </cell>
          <cell r="D622">
            <v>217900</v>
          </cell>
          <cell r="F622">
            <v>0</v>
          </cell>
          <cell r="G622">
            <v>0</v>
          </cell>
          <cell r="H622">
            <v>0</v>
          </cell>
          <cell r="J622">
            <v>0</v>
          </cell>
          <cell r="K622">
            <v>0</v>
          </cell>
          <cell r="L622">
            <v>0</v>
          </cell>
          <cell r="N622">
            <v>0</v>
          </cell>
          <cell r="P622">
            <v>0</v>
          </cell>
          <cell r="R622">
            <v>0</v>
          </cell>
        </row>
        <row r="623">
          <cell r="A623">
            <v>14</v>
          </cell>
          <cell r="B623" t="str">
            <v>Kunci Selot</v>
          </cell>
          <cell r="C623" t="str">
            <v>Set</v>
          </cell>
          <cell r="D623">
            <v>48300</v>
          </cell>
          <cell r="E623">
            <v>1</v>
          </cell>
          <cell r="F623">
            <v>48300</v>
          </cell>
          <cell r="G623">
            <v>0</v>
          </cell>
          <cell r="H623">
            <v>0</v>
          </cell>
          <cell r="J623">
            <v>0</v>
          </cell>
          <cell r="L623">
            <v>0</v>
          </cell>
          <cell r="N623">
            <v>0</v>
          </cell>
          <cell r="P623">
            <v>0</v>
          </cell>
          <cell r="R623">
            <v>0</v>
          </cell>
        </row>
        <row r="624">
          <cell r="A624">
            <v>15</v>
          </cell>
          <cell r="B624" t="str">
            <v>Engsel jendela</v>
          </cell>
          <cell r="C624" t="str">
            <v>Bh</v>
          </cell>
          <cell r="D624">
            <v>16600</v>
          </cell>
          <cell r="E624">
            <v>2</v>
          </cell>
          <cell r="F624">
            <v>33200</v>
          </cell>
          <cell r="G624">
            <v>0</v>
          </cell>
          <cell r="H624">
            <v>0</v>
          </cell>
          <cell r="J624">
            <v>0</v>
          </cell>
          <cell r="K624">
            <v>0</v>
          </cell>
          <cell r="L624">
            <v>0</v>
          </cell>
          <cell r="N624">
            <v>0</v>
          </cell>
          <cell r="P624">
            <v>0</v>
          </cell>
          <cell r="R624">
            <v>0</v>
          </cell>
        </row>
        <row r="625">
          <cell r="A625">
            <v>16</v>
          </cell>
          <cell r="B625" t="str">
            <v>Engsel pintu</v>
          </cell>
          <cell r="C625" t="str">
            <v>Bh</v>
          </cell>
          <cell r="D625">
            <v>44395.75</v>
          </cell>
          <cell r="E625">
            <v>2</v>
          </cell>
          <cell r="F625">
            <v>88791.5</v>
          </cell>
          <cell r="G625">
            <v>3</v>
          </cell>
          <cell r="H625">
            <v>133187.25</v>
          </cell>
          <cell r="J625">
            <v>0</v>
          </cell>
          <cell r="L625">
            <v>0</v>
          </cell>
          <cell r="N625">
            <v>0</v>
          </cell>
          <cell r="P625">
            <v>0</v>
          </cell>
          <cell r="R625">
            <v>0</v>
          </cell>
        </row>
        <row r="626">
          <cell r="A626">
            <v>17</v>
          </cell>
          <cell r="B626" t="str">
            <v>Engsel Pintu dari pipa besi dia 2 cm</v>
          </cell>
          <cell r="C626" t="str">
            <v>Bh</v>
          </cell>
          <cell r="D626">
            <v>66593.625</v>
          </cell>
          <cell r="F626">
            <v>0</v>
          </cell>
          <cell r="G626">
            <v>0</v>
          </cell>
          <cell r="H626">
            <v>0</v>
          </cell>
          <cell r="J626">
            <v>0</v>
          </cell>
          <cell r="L626">
            <v>0</v>
          </cell>
          <cell r="N626">
            <v>0</v>
          </cell>
          <cell r="P626">
            <v>0</v>
          </cell>
          <cell r="R626">
            <v>0</v>
          </cell>
        </row>
        <row r="627">
          <cell r="A627">
            <v>18</v>
          </cell>
          <cell r="B627" t="str">
            <v>Kait/hak angin</v>
          </cell>
          <cell r="C627" t="str">
            <v>Set</v>
          </cell>
          <cell r="D627">
            <v>27000</v>
          </cell>
          <cell r="E627">
            <v>2</v>
          </cell>
          <cell r="F627">
            <v>54000</v>
          </cell>
          <cell r="G627">
            <v>0</v>
          </cell>
          <cell r="H627">
            <v>0</v>
          </cell>
          <cell r="J627">
            <v>0</v>
          </cell>
          <cell r="L627">
            <v>0</v>
          </cell>
          <cell r="N627">
            <v>0</v>
          </cell>
          <cell r="P627">
            <v>0</v>
          </cell>
          <cell r="R627">
            <v>0</v>
          </cell>
        </row>
        <row r="628">
          <cell r="A628">
            <v>19</v>
          </cell>
          <cell r="B628" t="str">
            <v>Grendel pintu kuningan</v>
          </cell>
          <cell r="C628" t="str">
            <v>Bh</v>
          </cell>
          <cell r="D628">
            <v>125000</v>
          </cell>
          <cell r="F628">
            <v>0</v>
          </cell>
          <cell r="G628">
            <v>0</v>
          </cell>
          <cell r="H628">
            <v>0</v>
          </cell>
          <cell r="J628">
            <v>0</v>
          </cell>
          <cell r="L628">
            <v>0</v>
          </cell>
          <cell r="N628">
            <v>0</v>
          </cell>
          <cell r="P628">
            <v>0</v>
          </cell>
          <cell r="R628">
            <v>0</v>
          </cell>
        </row>
        <row r="629">
          <cell r="A629">
            <v>20</v>
          </cell>
          <cell r="B629" t="str">
            <v xml:space="preserve">Grendel jendela </v>
          </cell>
          <cell r="C629" t="str">
            <v>Bh</v>
          </cell>
          <cell r="D629">
            <v>8100</v>
          </cell>
          <cell r="F629">
            <v>0</v>
          </cell>
          <cell r="G629">
            <v>0</v>
          </cell>
          <cell r="H629">
            <v>0</v>
          </cell>
          <cell r="J629">
            <v>0</v>
          </cell>
          <cell r="K629">
            <v>0</v>
          </cell>
          <cell r="L629">
            <v>0</v>
          </cell>
          <cell r="N629">
            <v>0</v>
          </cell>
          <cell r="P629">
            <v>0</v>
          </cell>
          <cell r="R629">
            <v>0</v>
          </cell>
        </row>
        <row r="630">
          <cell r="A630">
            <v>21</v>
          </cell>
          <cell r="B630" t="str">
            <v>Grendel pintu</v>
          </cell>
          <cell r="C630" t="str">
            <v>Bh</v>
          </cell>
          <cell r="D630">
            <v>14200</v>
          </cell>
          <cell r="E630">
            <v>1</v>
          </cell>
          <cell r="F630">
            <v>14200</v>
          </cell>
          <cell r="G630">
            <v>0</v>
          </cell>
          <cell r="H630">
            <v>0</v>
          </cell>
          <cell r="J630">
            <v>0</v>
          </cell>
          <cell r="L630">
            <v>0</v>
          </cell>
          <cell r="N630">
            <v>0</v>
          </cell>
          <cell r="P630">
            <v>0</v>
          </cell>
          <cell r="R630">
            <v>0</v>
          </cell>
        </row>
        <row r="631">
          <cell r="A631">
            <v>22</v>
          </cell>
          <cell r="B631" t="str">
            <v>Stripting Knip</v>
          </cell>
          <cell r="C631" t="str">
            <v>Set</v>
          </cell>
          <cell r="D631">
            <v>13700</v>
          </cell>
          <cell r="F631">
            <v>0</v>
          </cell>
          <cell r="G631">
            <v>0</v>
          </cell>
          <cell r="H631">
            <v>0</v>
          </cell>
          <cell r="J631">
            <v>0</v>
          </cell>
          <cell r="K631">
            <v>0</v>
          </cell>
          <cell r="L631">
            <v>0</v>
          </cell>
          <cell r="N631">
            <v>0</v>
          </cell>
          <cell r="P631">
            <v>0</v>
          </cell>
          <cell r="R631">
            <v>0</v>
          </cell>
        </row>
        <row r="632">
          <cell r="A632">
            <v>23</v>
          </cell>
          <cell r="B632" t="str">
            <v>Door Closer</v>
          </cell>
          <cell r="C632" t="str">
            <v>Set</v>
          </cell>
          <cell r="D632">
            <v>260800</v>
          </cell>
          <cell r="E632">
            <v>1</v>
          </cell>
          <cell r="F632">
            <v>260800</v>
          </cell>
          <cell r="G632">
            <v>0</v>
          </cell>
          <cell r="H632">
            <v>0</v>
          </cell>
          <cell r="J632">
            <v>0</v>
          </cell>
          <cell r="L632">
            <v>0</v>
          </cell>
          <cell r="N632">
            <v>0</v>
          </cell>
          <cell r="P632">
            <v>0</v>
          </cell>
          <cell r="R632">
            <v>0</v>
          </cell>
        </row>
        <row r="633">
          <cell r="A633">
            <v>24</v>
          </cell>
          <cell r="B633" t="str">
            <v>Door Holder</v>
          </cell>
          <cell r="C633" t="str">
            <v>Set</v>
          </cell>
          <cell r="D633">
            <v>500000</v>
          </cell>
          <cell r="F633">
            <v>0</v>
          </cell>
          <cell r="G633">
            <v>0</v>
          </cell>
          <cell r="H633">
            <v>0</v>
          </cell>
          <cell r="J633">
            <v>0</v>
          </cell>
          <cell r="K633">
            <v>0</v>
          </cell>
          <cell r="L633">
            <v>0</v>
          </cell>
          <cell r="N633">
            <v>0</v>
          </cell>
          <cell r="P633">
            <v>0</v>
          </cell>
          <cell r="R633">
            <v>0</v>
          </cell>
        </row>
        <row r="634">
          <cell r="A634">
            <v>25</v>
          </cell>
          <cell r="B634" t="str">
            <v>Door Stop</v>
          </cell>
          <cell r="C634" t="str">
            <v>Set</v>
          </cell>
          <cell r="D634">
            <v>32100</v>
          </cell>
          <cell r="E634">
            <v>1</v>
          </cell>
          <cell r="F634">
            <v>32100</v>
          </cell>
          <cell r="G634">
            <v>0</v>
          </cell>
          <cell r="H634">
            <v>0</v>
          </cell>
          <cell r="J634">
            <v>0</v>
          </cell>
          <cell r="L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</row>
        <row r="635">
          <cell r="A635">
            <v>26</v>
          </cell>
          <cell r="B635" t="str">
            <v>Kaca bening 5 mm</v>
          </cell>
          <cell r="C635" t="str">
            <v>M2</v>
          </cell>
          <cell r="D635">
            <v>66700</v>
          </cell>
          <cell r="E635">
            <v>5.0399999999999993E-2</v>
          </cell>
          <cell r="F635">
            <v>3361.6799999999994</v>
          </cell>
          <cell r="G635">
            <v>0</v>
          </cell>
          <cell r="H635">
            <v>0</v>
          </cell>
          <cell r="J635">
            <v>0</v>
          </cell>
          <cell r="L635">
            <v>0</v>
          </cell>
          <cell r="N635">
            <v>0</v>
          </cell>
          <cell r="P635">
            <v>0</v>
          </cell>
          <cell r="R635">
            <v>0</v>
          </cell>
        </row>
        <row r="636">
          <cell r="A636">
            <v>27</v>
          </cell>
          <cell r="B636" t="str">
            <v>Kaca bening 10 mm</v>
          </cell>
          <cell r="C636" t="str">
            <v>M2</v>
          </cell>
          <cell r="D636">
            <v>280895.75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0.89999999999999991</v>
          </cell>
          <cell r="L636">
            <v>252806.17499999999</v>
          </cell>
          <cell r="M636">
            <v>0.89999999999999991</v>
          </cell>
          <cell r="N636">
            <v>252806.17499999999</v>
          </cell>
          <cell r="P636">
            <v>0</v>
          </cell>
          <cell r="R636">
            <v>0</v>
          </cell>
        </row>
        <row r="637">
          <cell r="A637">
            <v>28</v>
          </cell>
          <cell r="B637" t="str">
            <v>Kaca Bening 12 mm</v>
          </cell>
          <cell r="C637" t="str">
            <v>M2</v>
          </cell>
          <cell r="D637">
            <v>403787.64062499994</v>
          </cell>
          <cell r="F637">
            <v>0</v>
          </cell>
          <cell r="G637">
            <v>0</v>
          </cell>
          <cell r="H637">
            <v>0</v>
          </cell>
          <cell r="I637">
            <v>1.3</v>
          </cell>
          <cell r="J637">
            <v>524923.93281249993</v>
          </cell>
          <cell r="L637">
            <v>0</v>
          </cell>
          <cell r="N637">
            <v>0</v>
          </cell>
          <cell r="P637">
            <v>0</v>
          </cell>
          <cell r="R637">
            <v>0</v>
          </cell>
        </row>
        <row r="638">
          <cell r="A638">
            <v>29</v>
          </cell>
          <cell r="B638" t="str">
            <v>Besi hollow 4/4</v>
          </cell>
          <cell r="C638" t="str">
            <v>M'</v>
          </cell>
          <cell r="D638">
            <v>48625.000000000051</v>
          </cell>
          <cell r="F638">
            <v>0</v>
          </cell>
          <cell r="G638">
            <v>0</v>
          </cell>
          <cell r="H638">
            <v>0</v>
          </cell>
          <cell r="J638">
            <v>0</v>
          </cell>
          <cell r="L638">
            <v>0</v>
          </cell>
          <cell r="N638">
            <v>0</v>
          </cell>
          <cell r="P638">
            <v>0</v>
          </cell>
          <cell r="R638">
            <v>0</v>
          </cell>
        </row>
        <row r="639">
          <cell r="A639">
            <v>30</v>
          </cell>
          <cell r="B639" t="str">
            <v>Besi hollow 6/6</v>
          </cell>
          <cell r="C639" t="str">
            <v>M'</v>
          </cell>
          <cell r="D639">
            <v>74462.500000000058</v>
          </cell>
          <cell r="F639">
            <v>0</v>
          </cell>
          <cell r="G639">
            <v>0</v>
          </cell>
          <cell r="H639">
            <v>0</v>
          </cell>
          <cell r="J639">
            <v>0</v>
          </cell>
          <cell r="L639">
            <v>0</v>
          </cell>
          <cell r="N639">
            <v>0</v>
          </cell>
          <cell r="P639">
            <v>0</v>
          </cell>
          <cell r="R639">
            <v>0</v>
          </cell>
        </row>
        <row r="640">
          <cell r="A640">
            <v>31</v>
          </cell>
          <cell r="B640" t="str">
            <v>Besi hollow 2.5/5</v>
          </cell>
          <cell r="C640" t="str">
            <v>Kg</v>
          </cell>
          <cell r="D640">
            <v>74462.500000000058</v>
          </cell>
          <cell r="F640">
            <v>0</v>
          </cell>
          <cell r="G640">
            <v>0</v>
          </cell>
          <cell r="H640">
            <v>0</v>
          </cell>
          <cell r="J640">
            <v>0</v>
          </cell>
          <cell r="L640">
            <v>0</v>
          </cell>
          <cell r="N640">
            <v>0</v>
          </cell>
          <cell r="P640">
            <v>0</v>
          </cell>
          <cell r="R640">
            <v>0</v>
          </cell>
        </row>
        <row r="641">
          <cell r="A641">
            <v>32</v>
          </cell>
          <cell r="B641" t="str">
            <v>Besi hollow 5/5</v>
          </cell>
          <cell r="C641" t="str">
            <v>Kg</v>
          </cell>
          <cell r="D641">
            <v>74462.500000000058</v>
          </cell>
          <cell r="F641">
            <v>0</v>
          </cell>
          <cell r="G641">
            <v>0</v>
          </cell>
          <cell r="H641">
            <v>0</v>
          </cell>
          <cell r="J641">
            <v>0</v>
          </cell>
          <cell r="L641">
            <v>0</v>
          </cell>
          <cell r="N641">
            <v>0</v>
          </cell>
          <cell r="P641">
            <v>0</v>
          </cell>
          <cell r="R641">
            <v>0</v>
          </cell>
        </row>
        <row r="642">
          <cell r="A642">
            <v>33</v>
          </cell>
          <cell r="B642" t="str">
            <v>Besi hollow 2/2</v>
          </cell>
          <cell r="C642" t="str">
            <v>Kg</v>
          </cell>
          <cell r="D642">
            <v>74462.500000000058</v>
          </cell>
          <cell r="F642">
            <v>0</v>
          </cell>
          <cell r="G642">
            <v>0</v>
          </cell>
          <cell r="H642">
            <v>0</v>
          </cell>
          <cell r="J642">
            <v>0</v>
          </cell>
          <cell r="L642">
            <v>0</v>
          </cell>
          <cell r="N642">
            <v>0</v>
          </cell>
          <cell r="P642">
            <v>0</v>
          </cell>
          <cell r="R642">
            <v>0</v>
          </cell>
        </row>
        <row r="643">
          <cell r="A643">
            <v>34</v>
          </cell>
          <cell r="B643" t="str">
            <v>Besi hollow 2/4</v>
          </cell>
          <cell r="C643" t="str">
            <v>Kg</v>
          </cell>
          <cell r="D643">
            <v>74462.500000000058</v>
          </cell>
          <cell r="F643">
            <v>0</v>
          </cell>
          <cell r="G643">
            <v>0</v>
          </cell>
          <cell r="H643">
            <v>0</v>
          </cell>
          <cell r="J643">
            <v>0</v>
          </cell>
          <cell r="L643">
            <v>0</v>
          </cell>
          <cell r="N643">
            <v>0</v>
          </cell>
          <cell r="P643">
            <v>0</v>
          </cell>
          <cell r="R643">
            <v>0</v>
          </cell>
        </row>
        <row r="644">
          <cell r="A644">
            <v>35</v>
          </cell>
          <cell r="B644" t="str">
            <v>Kaca Tempered 12 mm</v>
          </cell>
          <cell r="C644" t="str">
            <v>M2</v>
          </cell>
          <cell r="D644">
            <v>528395.75</v>
          </cell>
          <cell r="F644">
            <v>0</v>
          </cell>
          <cell r="G644">
            <v>0</v>
          </cell>
          <cell r="H644">
            <v>0</v>
          </cell>
          <cell r="J644">
            <v>0</v>
          </cell>
          <cell r="L644">
            <v>0</v>
          </cell>
          <cell r="N644">
            <v>0</v>
          </cell>
          <cell r="P644">
            <v>0</v>
          </cell>
          <cell r="R644">
            <v>0</v>
          </cell>
        </row>
        <row r="645">
          <cell r="A645">
            <v>36</v>
          </cell>
          <cell r="B645" t="str">
            <v>Glass Block</v>
          </cell>
          <cell r="C645" t="str">
            <v>Bh</v>
          </cell>
          <cell r="D645">
            <v>45000</v>
          </cell>
          <cell r="F645">
            <v>0</v>
          </cell>
          <cell r="G645">
            <v>0</v>
          </cell>
          <cell r="H645">
            <v>0</v>
          </cell>
          <cell r="J645">
            <v>0</v>
          </cell>
          <cell r="K645">
            <v>0</v>
          </cell>
          <cell r="L645">
            <v>0</v>
          </cell>
          <cell r="N645">
            <v>0</v>
          </cell>
          <cell r="P645">
            <v>0</v>
          </cell>
          <cell r="R645">
            <v>0</v>
          </cell>
        </row>
        <row r="646">
          <cell r="A646">
            <v>37</v>
          </cell>
          <cell r="B646" t="str">
            <v>Kaca Es</v>
          </cell>
          <cell r="C646" t="str">
            <v>M2</v>
          </cell>
          <cell r="D646">
            <v>66700</v>
          </cell>
          <cell r="F646">
            <v>0</v>
          </cell>
          <cell r="G646">
            <v>0</v>
          </cell>
          <cell r="H646">
            <v>0</v>
          </cell>
          <cell r="J646">
            <v>0</v>
          </cell>
          <cell r="L646">
            <v>0</v>
          </cell>
          <cell r="N646">
            <v>0</v>
          </cell>
          <cell r="P646">
            <v>0</v>
          </cell>
          <cell r="R646">
            <v>0</v>
          </cell>
        </row>
        <row r="647">
          <cell r="A647">
            <v>38</v>
          </cell>
          <cell r="B647" t="str">
            <v>Krepyak Kaca Nako + Kerangka</v>
          </cell>
          <cell r="C647" t="str">
            <v>M2</v>
          </cell>
          <cell r="D647">
            <v>81300</v>
          </cell>
          <cell r="F647">
            <v>0</v>
          </cell>
          <cell r="G647">
            <v>0</v>
          </cell>
          <cell r="H647">
            <v>0</v>
          </cell>
          <cell r="J647">
            <v>0</v>
          </cell>
          <cell r="L647">
            <v>0</v>
          </cell>
          <cell r="N647">
            <v>0</v>
          </cell>
          <cell r="P647">
            <v>0</v>
          </cell>
          <cell r="R647">
            <v>0</v>
          </cell>
        </row>
        <row r="648">
          <cell r="A648">
            <v>39</v>
          </cell>
          <cell r="B648" t="str">
            <v>Sticker Efek Kaca Es</v>
          </cell>
          <cell r="C648" t="str">
            <v>M2</v>
          </cell>
          <cell r="D648">
            <v>150000</v>
          </cell>
          <cell r="F648">
            <v>0</v>
          </cell>
          <cell r="G648">
            <v>0</v>
          </cell>
          <cell r="H648">
            <v>0</v>
          </cell>
          <cell r="J648">
            <v>0</v>
          </cell>
          <cell r="L648">
            <v>0</v>
          </cell>
          <cell r="N648">
            <v>0</v>
          </cell>
          <cell r="P648">
            <v>0</v>
          </cell>
          <cell r="R648">
            <v>0</v>
          </cell>
        </row>
        <row r="649">
          <cell r="A649">
            <v>40</v>
          </cell>
          <cell r="B649" t="str">
            <v>Rel Pintu Dorong</v>
          </cell>
          <cell r="C649" t="str">
            <v>M'</v>
          </cell>
          <cell r="D649">
            <v>275000</v>
          </cell>
          <cell r="F649">
            <v>0</v>
          </cell>
          <cell r="G649">
            <v>0</v>
          </cell>
          <cell r="H649">
            <v>0</v>
          </cell>
          <cell r="J649">
            <v>0</v>
          </cell>
          <cell r="L649">
            <v>0</v>
          </cell>
          <cell r="N649">
            <v>0</v>
          </cell>
          <cell r="P649">
            <v>0</v>
          </cell>
          <cell r="Q649">
            <v>7.36</v>
          </cell>
          <cell r="R649">
            <v>2024000</v>
          </cell>
        </row>
        <row r="650">
          <cell r="A650">
            <v>41</v>
          </cell>
          <cell r="B650" t="str">
            <v>Rolling Door</v>
          </cell>
          <cell r="C650" t="str">
            <v>M2</v>
          </cell>
          <cell r="D650">
            <v>358100</v>
          </cell>
          <cell r="F650">
            <v>0</v>
          </cell>
          <cell r="G650">
            <v>0</v>
          </cell>
          <cell r="H650">
            <v>0</v>
          </cell>
          <cell r="J650">
            <v>0</v>
          </cell>
          <cell r="L650">
            <v>0</v>
          </cell>
          <cell r="N650">
            <v>0</v>
          </cell>
          <cell r="P650">
            <v>0</v>
          </cell>
          <cell r="R650">
            <v>0</v>
          </cell>
        </row>
        <row r="651">
          <cell r="A651">
            <v>42</v>
          </cell>
          <cell r="B651" t="str">
            <v>Roster</v>
          </cell>
          <cell r="C651" t="str">
            <v>M2</v>
          </cell>
          <cell r="D651">
            <v>133850</v>
          </cell>
          <cell r="F651">
            <v>0</v>
          </cell>
          <cell r="G651">
            <v>0</v>
          </cell>
          <cell r="H651">
            <v>0</v>
          </cell>
          <cell r="J651">
            <v>0</v>
          </cell>
          <cell r="L651">
            <v>0</v>
          </cell>
          <cell r="N651">
            <v>0</v>
          </cell>
          <cell r="P651">
            <v>0</v>
          </cell>
          <cell r="R651">
            <v>0</v>
          </cell>
        </row>
        <row r="652">
          <cell r="A652">
            <v>43</v>
          </cell>
          <cell r="B652" t="str">
            <v>Gipsum Board</v>
          </cell>
          <cell r="C652" t="str">
            <v>M2</v>
          </cell>
          <cell r="D652">
            <v>29000</v>
          </cell>
          <cell r="F652">
            <v>0</v>
          </cell>
          <cell r="G652">
            <v>0</v>
          </cell>
          <cell r="H652">
            <v>0</v>
          </cell>
          <cell r="J652">
            <v>0</v>
          </cell>
          <cell r="L652">
            <v>0</v>
          </cell>
          <cell r="N652">
            <v>0</v>
          </cell>
          <cell r="P652">
            <v>0</v>
          </cell>
          <cell r="R652">
            <v>0</v>
          </cell>
        </row>
        <row r="653">
          <cell r="A653">
            <v>44</v>
          </cell>
          <cell r="B653" t="str">
            <v>List Gipsum</v>
          </cell>
          <cell r="C653" t="str">
            <v>M'</v>
          </cell>
          <cell r="D653">
            <v>17300</v>
          </cell>
          <cell r="F653">
            <v>0</v>
          </cell>
          <cell r="G653">
            <v>0</v>
          </cell>
          <cell r="H653">
            <v>0</v>
          </cell>
          <cell r="J653">
            <v>0</v>
          </cell>
          <cell r="K653">
            <v>0</v>
          </cell>
          <cell r="L653">
            <v>0</v>
          </cell>
          <cell r="N653">
            <v>0</v>
          </cell>
          <cell r="P653">
            <v>0</v>
          </cell>
          <cell r="R653">
            <v>0</v>
          </cell>
        </row>
        <row r="654">
          <cell r="A654">
            <v>45</v>
          </cell>
          <cell r="B654" t="str">
            <v>Sealent</v>
          </cell>
          <cell r="C654" t="str">
            <v>M'</v>
          </cell>
          <cell r="D654">
            <v>8400</v>
          </cell>
          <cell r="E654">
            <v>4.32</v>
          </cell>
          <cell r="F654">
            <v>36288</v>
          </cell>
          <cell r="G654">
            <v>0</v>
          </cell>
          <cell r="H654">
            <v>0</v>
          </cell>
          <cell r="I654">
            <v>10.6</v>
          </cell>
          <cell r="J654">
            <v>89040</v>
          </cell>
          <cell r="K654">
            <v>8.4</v>
          </cell>
          <cell r="L654">
            <v>70560</v>
          </cell>
          <cell r="M654">
            <v>8.4</v>
          </cell>
          <cell r="N654">
            <v>70560</v>
          </cell>
          <cell r="P654">
            <v>0</v>
          </cell>
          <cell r="R654">
            <v>0</v>
          </cell>
        </row>
        <row r="655">
          <cell r="A655">
            <v>46</v>
          </cell>
          <cell r="B655" t="str">
            <v>Benangan Kusen</v>
          </cell>
          <cell r="C655" t="str">
            <v>M'</v>
          </cell>
          <cell r="D655">
            <v>4296.0074999999997</v>
          </cell>
          <cell r="E655">
            <v>11.7</v>
          </cell>
          <cell r="F655">
            <v>50263.287749999996</v>
          </cell>
          <cell r="G655">
            <v>5.7839999999999998</v>
          </cell>
          <cell r="H655">
            <v>24848.107379999998</v>
          </cell>
          <cell r="I655">
            <v>21.2</v>
          </cell>
          <cell r="J655">
            <v>91075.358999999997</v>
          </cell>
          <cell r="K655">
            <v>16.8</v>
          </cell>
          <cell r="L655">
            <v>72172.925999999992</v>
          </cell>
          <cell r="M655">
            <v>16.8</v>
          </cell>
          <cell r="N655">
            <v>72172.925999999992</v>
          </cell>
          <cell r="P655">
            <v>0</v>
          </cell>
          <cell r="R655">
            <v>0</v>
          </cell>
        </row>
        <row r="656">
          <cell r="A656">
            <v>47</v>
          </cell>
          <cell r="B656" t="str">
            <v xml:space="preserve">Cat Kayu </v>
          </cell>
          <cell r="C656" t="str">
            <v>M2</v>
          </cell>
          <cell r="D656">
            <v>19370.5</v>
          </cell>
          <cell r="E656">
            <v>3</v>
          </cell>
          <cell r="F656">
            <v>58111.5</v>
          </cell>
          <cell r="G656">
            <v>4.0991999999999997</v>
          </cell>
          <cell r="H656">
            <v>79403.553599999999</v>
          </cell>
          <cell r="J656">
            <v>0</v>
          </cell>
          <cell r="L656">
            <v>0</v>
          </cell>
          <cell r="N656">
            <v>0</v>
          </cell>
          <cell r="P656">
            <v>0</v>
          </cell>
          <cell r="R656">
            <v>0</v>
          </cell>
        </row>
        <row r="657">
          <cell r="A657">
            <v>48</v>
          </cell>
          <cell r="B657" t="str">
            <v>Cat Besi</v>
          </cell>
          <cell r="C657" t="str">
            <v>M2</v>
          </cell>
          <cell r="D657">
            <v>13698</v>
          </cell>
          <cell r="F657">
            <v>0</v>
          </cell>
          <cell r="G657">
            <v>0</v>
          </cell>
          <cell r="H657">
            <v>0</v>
          </cell>
          <cell r="J657">
            <v>0</v>
          </cell>
          <cell r="L657">
            <v>0</v>
          </cell>
          <cell r="N657">
            <v>0</v>
          </cell>
          <cell r="O657">
            <v>5.12</v>
          </cell>
          <cell r="P657">
            <v>70133.759999999995</v>
          </cell>
          <cell r="Q657">
            <v>5.12</v>
          </cell>
          <cell r="R657">
            <v>70133.759999999995</v>
          </cell>
        </row>
        <row r="658">
          <cell r="A658">
            <v>49</v>
          </cell>
          <cell r="B658" t="str">
            <v>Cat Dinding</v>
          </cell>
          <cell r="C658" t="str">
            <v>M2</v>
          </cell>
          <cell r="D658">
            <v>9900</v>
          </cell>
          <cell r="F658">
            <v>0</v>
          </cell>
          <cell r="G658">
            <v>0</v>
          </cell>
          <cell r="H658">
            <v>0</v>
          </cell>
          <cell r="J658">
            <v>0</v>
          </cell>
          <cell r="L658">
            <v>0</v>
          </cell>
          <cell r="N658">
            <v>0</v>
          </cell>
          <cell r="P658">
            <v>0</v>
          </cell>
          <cell r="R658">
            <v>0</v>
          </cell>
        </row>
        <row r="659">
          <cell r="A659">
            <v>50</v>
          </cell>
          <cell r="B659" t="str">
            <v>Rel Jendela Geser</v>
          </cell>
          <cell r="C659" t="str">
            <v>M'</v>
          </cell>
          <cell r="D659">
            <v>275000</v>
          </cell>
          <cell r="F659">
            <v>0</v>
          </cell>
          <cell r="J659">
            <v>0</v>
          </cell>
          <cell r="L659">
            <v>0</v>
          </cell>
          <cell r="N659">
            <v>0</v>
          </cell>
          <cell r="P659">
            <v>0</v>
          </cell>
          <cell r="R659">
            <v>0</v>
          </cell>
        </row>
        <row r="661">
          <cell r="B661" t="str">
            <v>Jumlah Harga</v>
          </cell>
          <cell r="F661">
            <v>691295.96775000007</v>
          </cell>
          <cell r="H661">
            <v>1690743.9109799999</v>
          </cell>
          <cell r="J661">
            <v>705039.29181249999</v>
          </cell>
          <cell r="L661">
            <v>395539.10099999997</v>
          </cell>
          <cell r="N661">
            <v>395539.10099999997</v>
          </cell>
          <cell r="P661">
            <v>869800.95999999996</v>
          </cell>
          <cell r="R661">
            <v>3158800.96</v>
          </cell>
        </row>
        <row r="665">
          <cell r="A665" t="str">
            <v>No.</v>
          </cell>
          <cell r="B665" t="str">
            <v>Item Pekerjaan</v>
          </cell>
          <cell r="C665" t="str">
            <v>Satuan</v>
          </cell>
          <cell r="D665" t="str">
            <v>Harga Satuan</v>
          </cell>
          <cell r="E665" t="str">
            <v>P1</v>
          </cell>
          <cell r="G665" t="str">
            <v>P2</v>
          </cell>
          <cell r="I665" t="str">
            <v>P2'</v>
          </cell>
          <cell r="K665" t="str">
            <v>P3</v>
          </cell>
          <cell r="M665" t="str">
            <v>P3'</v>
          </cell>
          <cell r="O665" t="str">
            <v>P4</v>
          </cell>
          <cell r="Q665" t="str">
            <v>J1</v>
          </cell>
          <cell r="S665" t="str">
            <v>J2</v>
          </cell>
          <cell r="U665" t="str">
            <v>J3</v>
          </cell>
          <cell r="W665" t="str">
            <v>BV1</v>
          </cell>
          <cell r="Y665" t="str">
            <v>BV2</v>
          </cell>
          <cell r="AA665" t="str">
            <v>ROLLING DOOR</v>
          </cell>
        </row>
        <row r="666">
          <cell r="D666" t="str">
            <v>Rp.</v>
          </cell>
          <cell r="E666" t="str">
            <v>Vol.</v>
          </cell>
          <cell r="F666" t="str">
            <v>Jumlah Harga</v>
          </cell>
          <cell r="G666" t="str">
            <v>Vol.</v>
          </cell>
          <cell r="H666" t="str">
            <v>Jumlah Harga</v>
          </cell>
          <cell r="I666" t="str">
            <v>Vol.</v>
          </cell>
          <cell r="J666" t="str">
            <v>Jumlah Harga</v>
          </cell>
          <cell r="K666" t="str">
            <v>Vol.</v>
          </cell>
          <cell r="L666" t="str">
            <v>Jumlah Harga</v>
          </cell>
          <cell r="M666" t="str">
            <v>Vol.</v>
          </cell>
          <cell r="N666" t="str">
            <v>Jumlah Harga</v>
          </cell>
          <cell r="O666" t="str">
            <v>Vol.</v>
          </cell>
          <cell r="P666" t="str">
            <v>Jumlah Harga</v>
          </cell>
          <cell r="Q666" t="str">
            <v>Vol.</v>
          </cell>
          <cell r="R666" t="str">
            <v>Jumlah Harga</v>
          </cell>
          <cell r="S666" t="str">
            <v>Vol.</v>
          </cell>
          <cell r="T666" t="str">
            <v>Jumlah Harga</v>
          </cell>
          <cell r="U666" t="str">
            <v>Vol.</v>
          </cell>
          <cell r="V666" t="str">
            <v>Jumlah Harga</v>
          </cell>
          <cell r="W666" t="str">
            <v>Vol.</v>
          </cell>
          <cell r="X666" t="str">
            <v>Jumlah Harga</v>
          </cell>
          <cell r="Y666" t="str">
            <v>Vol.</v>
          </cell>
          <cell r="Z666" t="str">
            <v>Jumlah Harga</v>
          </cell>
          <cell r="AA666" t="str">
            <v>Vol.</v>
          </cell>
          <cell r="AB666" t="str">
            <v>Jumlah Harga</v>
          </cell>
        </row>
        <row r="667">
          <cell r="A667" t="str">
            <v>X.</v>
          </cell>
          <cell r="B667" t="str">
            <v>UNIT KOLAM RENANG</v>
          </cell>
        </row>
        <row r="669">
          <cell r="A669">
            <v>1</v>
          </cell>
          <cell r="B669" t="str">
            <v>Kayu 6/12</v>
          </cell>
          <cell r="C669" t="str">
            <v>M3</v>
          </cell>
          <cell r="D669">
            <v>0</v>
          </cell>
          <cell r="E669">
            <v>2.3120000000000002E-2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3.6144000000000003E-2</v>
          </cell>
          <cell r="L669">
            <v>0</v>
          </cell>
          <cell r="M669">
            <v>3.6144000000000003E-2</v>
          </cell>
          <cell r="N669">
            <v>0</v>
          </cell>
          <cell r="O669">
            <v>0</v>
          </cell>
          <cell r="P669">
            <v>0</v>
          </cell>
          <cell r="R669">
            <v>0</v>
          </cell>
          <cell r="T669">
            <v>0</v>
          </cell>
          <cell r="U669">
            <v>0</v>
          </cell>
          <cell r="V669">
            <v>0</v>
          </cell>
          <cell r="X669">
            <v>0</v>
          </cell>
          <cell r="Z669">
            <v>0</v>
          </cell>
          <cell r="AB669">
            <v>0</v>
          </cell>
        </row>
        <row r="670">
          <cell r="A670">
            <v>2</v>
          </cell>
          <cell r="B670" t="str">
            <v>Kayu Slimar 3/10</v>
          </cell>
          <cell r="C670" t="str">
            <v>M3</v>
          </cell>
          <cell r="D670">
            <v>0</v>
          </cell>
          <cell r="E670">
            <v>6.4000000000000012E-3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1.4159999999999999E-2</v>
          </cell>
          <cell r="L670">
            <v>0</v>
          </cell>
          <cell r="M670">
            <v>1.4159999999999999E-2</v>
          </cell>
          <cell r="N670">
            <v>0</v>
          </cell>
          <cell r="O670">
            <v>0</v>
          </cell>
          <cell r="P670">
            <v>0</v>
          </cell>
          <cell r="R670">
            <v>0</v>
          </cell>
          <cell r="T670">
            <v>0</v>
          </cell>
          <cell r="U670">
            <v>0</v>
          </cell>
          <cell r="V670">
            <v>0</v>
          </cell>
          <cell r="X670">
            <v>0</v>
          </cell>
          <cell r="Z670">
            <v>0</v>
          </cell>
          <cell r="AB670">
            <v>0</v>
          </cell>
        </row>
        <row r="671">
          <cell r="A671">
            <v>3</v>
          </cell>
          <cell r="B671" t="str">
            <v>Kayu Slimar 3/15</v>
          </cell>
          <cell r="C671" t="str">
            <v>M3</v>
          </cell>
          <cell r="D671">
            <v>0</v>
          </cell>
          <cell r="E671">
            <v>14.399999999999999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2.6999999999999997E-3</v>
          </cell>
          <cell r="L671">
            <v>0</v>
          </cell>
          <cell r="M671">
            <v>2.6999999999999997E-3</v>
          </cell>
          <cell r="N671">
            <v>0</v>
          </cell>
          <cell r="O671">
            <v>0</v>
          </cell>
          <cell r="P671">
            <v>0</v>
          </cell>
          <cell r="R671">
            <v>0</v>
          </cell>
          <cell r="T671">
            <v>0</v>
          </cell>
          <cell r="U671">
            <v>0</v>
          </cell>
          <cell r="V671">
            <v>0</v>
          </cell>
          <cell r="X671">
            <v>0</v>
          </cell>
          <cell r="Z671">
            <v>0</v>
          </cell>
          <cell r="AB671">
            <v>0</v>
          </cell>
        </row>
        <row r="672">
          <cell r="A672">
            <v>4</v>
          </cell>
          <cell r="B672" t="str">
            <v>Kayu Slimar 3/20</v>
          </cell>
          <cell r="C672" t="str">
            <v>M3</v>
          </cell>
          <cell r="D672">
            <v>0</v>
          </cell>
          <cell r="E672">
            <v>6.6879999999999997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3.5999999999999999E-3</v>
          </cell>
          <cell r="L672">
            <v>0</v>
          </cell>
          <cell r="M672">
            <v>3.5999999999999999E-3</v>
          </cell>
          <cell r="N672">
            <v>0</v>
          </cell>
          <cell r="O672">
            <v>0</v>
          </cell>
          <cell r="P672">
            <v>0</v>
          </cell>
          <cell r="R672">
            <v>0</v>
          </cell>
          <cell r="T672">
            <v>0</v>
          </cell>
          <cell r="U672">
            <v>0</v>
          </cell>
          <cell r="V672">
            <v>0</v>
          </cell>
          <cell r="X672">
            <v>0</v>
          </cell>
          <cell r="Z672">
            <v>0</v>
          </cell>
          <cell r="AB672">
            <v>0</v>
          </cell>
        </row>
        <row r="673">
          <cell r="A673">
            <v>5</v>
          </cell>
          <cell r="B673" t="str">
            <v>Kayu 2/10</v>
          </cell>
          <cell r="C673" t="str">
            <v>M3</v>
          </cell>
          <cell r="D673">
            <v>0</v>
          </cell>
          <cell r="E673">
            <v>6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5.4000000000000012E-3</v>
          </cell>
          <cell r="L673">
            <v>0</v>
          </cell>
          <cell r="M673">
            <v>5.4000000000000012E-3</v>
          </cell>
          <cell r="N673">
            <v>0</v>
          </cell>
          <cell r="O673">
            <v>0</v>
          </cell>
          <cell r="P673">
            <v>0</v>
          </cell>
          <cell r="Q673">
            <v>10.25</v>
          </cell>
          <cell r="R673">
            <v>0</v>
          </cell>
          <cell r="S673">
            <v>3.4999999999999996</v>
          </cell>
          <cell r="T673">
            <v>0</v>
          </cell>
          <cell r="U673">
            <v>5.9</v>
          </cell>
          <cell r="V673">
            <v>0</v>
          </cell>
          <cell r="W673">
            <v>2</v>
          </cell>
          <cell r="X673">
            <v>0</v>
          </cell>
          <cell r="Y673">
            <v>2</v>
          </cell>
          <cell r="Z673">
            <v>0</v>
          </cell>
          <cell r="AB673">
            <v>0</v>
          </cell>
        </row>
        <row r="674">
          <cell r="A674">
            <v>6</v>
          </cell>
          <cell r="B674" t="str">
            <v>Panil t = 3 cm</v>
          </cell>
          <cell r="C674" t="str">
            <v>M2</v>
          </cell>
          <cell r="D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0.49500000000000005</v>
          </cell>
          <cell r="L674">
            <v>0</v>
          </cell>
          <cell r="M674">
            <v>0.49500000000000005</v>
          </cell>
          <cell r="N674">
            <v>0</v>
          </cell>
          <cell r="O674">
            <v>0</v>
          </cell>
          <cell r="P674">
            <v>0</v>
          </cell>
          <cell r="R674">
            <v>0</v>
          </cell>
          <cell r="T674">
            <v>0</v>
          </cell>
          <cell r="U674">
            <v>0</v>
          </cell>
          <cell r="V674">
            <v>0</v>
          </cell>
          <cell r="X674">
            <v>0</v>
          </cell>
          <cell r="Z674">
            <v>0</v>
          </cell>
          <cell r="AB674">
            <v>0</v>
          </cell>
        </row>
        <row r="675">
          <cell r="A675">
            <v>1</v>
          </cell>
          <cell r="B675" t="str">
            <v>Kusen Aluminium 5/10</v>
          </cell>
          <cell r="C675" t="str">
            <v>M'</v>
          </cell>
          <cell r="D675">
            <v>124948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5</v>
          </cell>
          <cell r="L675">
            <v>624740</v>
          </cell>
          <cell r="M675">
            <v>5</v>
          </cell>
          <cell r="N675">
            <v>624740</v>
          </cell>
          <cell r="O675">
            <v>6.1999999999999993</v>
          </cell>
          <cell r="P675">
            <v>774677.59999999986</v>
          </cell>
          <cell r="R675">
            <v>0</v>
          </cell>
          <cell r="T675">
            <v>0</v>
          </cell>
          <cell r="U675">
            <v>0</v>
          </cell>
          <cell r="V675">
            <v>0</v>
          </cell>
          <cell r="X675">
            <v>0</v>
          </cell>
          <cell r="Z675">
            <v>0</v>
          </cell>
          <cell r="AB675">
            <v>0</v>
          </cell>
        </row>
        <row r="676">
          <cell r="A676">
            <v>2</v>
          </cell>
          <cell r="B676" t="str">
            <v xml:space="preserve">Rangka Daun Jendela Alumunium </v>
          </cell>
          <cell r="C676" t="str">
            <v>M'</v>
          </cell>
          <cell r="D676">
            <v>124948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7</v>
          </cell>
          <cell r="R676">
            <v>874636</v>
          </cell>
          <cell r="S676">
            <v>3.0999999999999996</v>
          </cell>
          <cell r="T676">
            <v>387338.79999999993</v>
          </cell>
          <cell r="U676">
            <v>0</v>
          </cell>
          <cell r="V676">
            <v>0</v>
          </cell>
          <cell r="X676">
            <v>0</v>
          </cell>
          <cell r="Z676">
            <v>0</v>
          </cell>
          <cell r="AB676">
            <v>0</v>
          </cell>
        </row>
        <row r="677">
          <cell r="A677">
            <v>3</v>
          </cell>
          <cell r="B677" t="str">
            <v>Rangka Tiang Sirip Alumunium 1/1 Putih</v>
          </cell>
          <cell r="C677" t="str">
            <v>M'</v>
          </cell>
          <cell r="D677">
            <v>62474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2.6</v>
          </cell>
          <cell r="R677">
            <v>162432.4</v>
          </cell>
          <cell r="T677">
            <v>0</v>
          </cell>
          <cell r="U677">
            <v>1.85</v>
          </cell>
          <cell r="V677">
            <v>115576.90000000001</v>
          </cell>
          <cell r="X677">
            <v>0</v>
          </cell>
          <cell r="Z677">
            <v>0</v>
          </cell>
          <cell r="AB677">
            <v>0</v>
          </cell>
        </row>
        <row r="678">
          <cell r="A678">
            <v>4</v>
          </cell>
          <cell r="B678" t="str">
            <v>Pasang Shading Sirip Alumunium 0.2/10 +Rangka</v>
          </cell>
          <cell r="C678" t="str">
            <v>M2</v>
          </cell>
          <cell r="D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0.26250000000000001</v>
          </cell>
          <cell r="R678">
            <v>0</v>
          </cell>
          <cell r="T678">
            <v>0</v>
          </cell>
          <cell r="U678">
            <v>0.14499999999999999</v>
          </cell>
          <cell r="V678">
            <v>0</v>
          </cell>
          <cell r="X678">
            <v>0</v>
          </cell>
          <cell r="Z678">
            <v>0</v>
          </cell>
          <cell r="AB678">
            <v>0</v>
          </cell>
        </row>
        <row r="679">
          <cell r="A679">
            <v>5</v>
          </cell>
          <cell r="B679" t="str">
            <v>Daun Pintu Panil Kamper</v>
          </cell>
          <cell r="C679" t="str">
            <v>bh</v>
          </cell>
          <cell r="D679">
            <v>550000</v>
          </cell>
          <cell r="E679">
            <v>0.19440000000000002</v>
          </cell>
          <cell r="F679">
            <v>106920.00000000001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1.2</v>
          </cell>
          <cell r="L679">
            <v>660000</v>
          </cell>
          <cell r="M679">
            <v>1.2</v>
          </cell>
          <cell r="N679">
            <v>660000</v>
          </cell>
          <cell r="O679">
            <v>0.16056000000000001</v>
          </cell>
          <cell r="P679">
            <v>88308</v>
          </cell>
          <cell r="R679">
            <v>0</v>
          </cell>
          <cell r="T679">
            <v>0</v>
          </cell>
          <cell r="U679">
            <v>0</v>
          </cell>
          <cell r="V679">
            <v>0</v>
          </cell>
          <cell r="X679">
            <v>0</v>
          </cell>
          <cell r="Z679">
            <v>0</v>
          </cell>
          <cell r="AB679">
            <v>0</v>
          </cell>
        </row>
        <row r="680">
          <cell r="A680">
            <v>6</v>
          </cell>
          <cell r="B680" t="str">
            <v>Plat besi t = 2 mm</v>
          </cell>
          <cell r="C680" t="str">
            <v>Kg</v>
          </cell>
          <cell r="D680">
            <v>0</v>
          </cell>
          <cell r="F680">
            <v>0</v>
          </cell>
          <cell r="G680">
            <v>57.085200000000007</v>
          </cell>
          <cell r="H680">
            <v>0</v>
          </cell>
          <cell r="I680">
            <v>57.085200000000007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P680">
            <v>0</v>
          </cell>
          <cell r="R680">
            <v>0</v>
          </cell>
          <cell r="T680">
            <v>0</v>
          </cell>
          <cell r="U680">
            <v>0</v>
          </cell>
          <cell r="V680">
            <v>0</v>
          </cell>
          <cell r="X680">
            <v>0</v>
          </cell>
          <cell r="Z680">
            <v>0</v>
          </cell>
          <cell r="AB680">
            <v>0</v>
          </cell>
        </row>
        <row r="681">
          <cell r="A681">
            <v>7</v>
          </cell>
          <cell r="B681" t="str">
            <v>C 40.40.2  (pesan khusus)</v>
          </cell>
          <cell r="C681" t="str">
            <v>Kg</v>
          </cell>
          <cell r="D681">
            <v>14122.3</v>
          </cell>
          <cell r="F681">
            <v>0</v>
          </cell>
          <cell r="G681">
            <v>42.56</v>
          </cell>
          <cell r="H681">
            <v>601045.08799999999</v>
          </cell>
          <cell r="I681">
            <v>42.56</v>
          </cell>
          <cell r="J681">
            <v>601045.08799999999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P681">
            <v>0</v>
          </cell>
          <cell r="R681">
            <v>0</v>
          </cell>
          <cell r="T681">
            <v>0</v>
          </cell>
          <cell r="U681">
            <v>0</v>
          </cell>
          <cell r="V681">
            <v>0</v>
          </cell>
          <cell r="X681">
            <v>0</v>
          </cell>
          <cell r="Z681">
            <v>0</v>
          </cell>
          <cell r="AB681">
            <v>0</v>
          </cell>
        </row>
        <row r="682">
          <cell r="A682">
            <v>8</v>
          </cell>
          <cell r="B682" t="str">
            <v>Handle besi dia 16 mm</v>
          </cell>
          <cell r="C682" t="str">
            <v>Set</v>
          </cell>
          <cell r="D682">
            <v>129652.5</v>
          </cell>
          <cell r="F682">
            <v>0</v>
          </cell>
          <cell r="G682">
            <v>1</v>
          </cell>
          <cell r="H682">
            <v>129652.5</v>
          </cell>
          <cell r="I682">
            <v>1</v>
          </cell>
          <cell r="J682">
            <v>129652.5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P682">
            <v>0</v>
          </cell>
          <cell r="R682">
            <v>0</v>
          </cell>
          <cell r="T682">
            <v>0</v>
          </cell>
          <cell r="U682">
            <v>0</v>
          </cell>
          <cell r="V682">
            <v>0</v>
          </cell>
          <cell r="X682">
            <v>0</v>
          </cell>
          <cell r="Z682">
            <v>0</v>
          </cell>
          <cell r="AB682">
            <v>0</v>
          </cell>
        </row>
        <row r="683">
          <cell r="A683">
            <v>9</v>
          </cell>
          <cell r="B683" t="str">
            <v>Hendle pintu Stainless</v>
          </cell>
          <cell r="C683" t="str">
            <v>Set</v>
          </cell>
          <cell r="D683">
            <v>261652.5</v>
          </cell>
          <cell r="E683">
            <v>2</v>
          </cell>
          <cell r="F683">
            <v>523305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P683">
            <v>0</v>
          </cell>
          <cell r="R683">
            <v>0</v>
          </cell>
          <cell r="T683">
            <v>0</v>
          </cell>
          <cell r="U683">
            <v>0</v>
          </cell>
          <cell r="V683">
            <v>0</v>
          </cell>
          <cell r="X683">
            <v>0</v>
          </cell>
          <cell r="Z683">
            <v>0</v>
          </cell>
          <cell r="AB683">
            <v>0</v>
          </cell>
        </row>
        <row r="684">
          <cell r="A684">
            <v>10</v>
          </cell>
          <cell r="B684" t="str">
            <v>Kunci Pintu Handle stainleess (dorma)</v>
          </cell>
          <cell r="C684" t="str">
            <v>Set</v>
          </cell>
          <cell r="D684">
            <v>650000</v>
          </cell>
          <cell r="E684">
            <v>2</v>
          </cell>
          <cell r="F684">
            <v>1300000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P684">
            <v>0</v>
          </cell>
          <cell r="R684">
            <v>0</v>
          </cell>
          <cell r="T684">
            <v>0</v>
          </cell>
          <cell r="U684">
            <v>0</v>
          </cell>
          <cell r="V684">
            <v>0</v>
          </cell>
          <cell r="X684">
            <v>0</v>
          </cell>
          <cell r="Z684">
            <v>0</v>
          </cell>
          <cell r="AB684">
            <v>0</v>
          </cell>
        </row>
        <row r="685">
          <cell r="A685">
            <v>11</v>
          </cell>
          <cell r="B685" t="str">
            <v>Kunci tanam Antik</v>
          </cell>
          <cell r="C685" t="str">
            <v>Set</v>
          </cell>
          <cell r="D685">
            <v>265000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P685">
            <v>0</v>
          </cell>
          <cell r="R685">
            <v>0</v>
          </cell>
          <cell r="T685">
            <v>0</v>
          </cell>
          <cell r="U685">
            <v>0</v>
          </cell>
          <cell r="V685">
            <v>0</v>
          </cell>
          <cell r="X685">
            <v>0</v>
          </cell>
          <cell r="Z685">
            <v>0</v>
          </cell>
          <cell r="AB685">
            <v>0</v>
          </cell>
        </row>
        <row r="686">
          <cell r="A686">
            <v>12</v>
          </cell>
          <cell r="B686" t="str">
            <v>Kunci tanam biasa</v>
          </cell>
          <cell r="C686" t="str">
            <v>Set</v>
          </cell>
          <cell r="D686">
            <v>168565</v>
          </cell>
          <cell r="E686">
            <v>2</v>
          </cell>
          <cell r="F686">
            <v>337130</v>
          </cell>
          <cell r="G686">
            <v>1</v>
          </cell>
          <cell r="H686">
            <v>168565</v>
          </cell>
          <cell r="I686">
            <v>1</v>
          </cell>
          <cell r="J686">
            <v>168565</v>
          </cell>
          <cell r="K686">
            <v>1</v>
          </cell>
          <cell r="L686">
            <v>168565</v>
          </cell>
          <cell r="M686">
            <v>1</v>
          </cell>
          <cell r="N686">
            <v>168565</v>
          </cell>
          <cell r="O686">
            <v>2</v>
          </cell>
          <cell r="P686">
            <v>337130</v>
          </cell>
          <cell r="R686">
            <v>0</v>
          </cell>
          <cell r="T686">
            <v>0</v>
          </cell>
          <cell r="U686">
            <v>0</v>
          </cell>
          <cell r="V686">
            <v>0</v>
          </cell>
          <cell r="X686">
            <v>0</v>
          </cell>
          <cell r="Z686">
            <v>0</v>
          </cell>
          <cell r="AA686">
            <v>2</v>
          </cell>
          <cell r="AB686">
            <v>337130</v>
          </cell>
        </row>
        <row r="687">
          <cell r="A687">
            <v>13</v>
          </cell>
          <cell r="B687" t="str">
            <v>Kunci Silinder</v>
          </cell>
          <cell r="C687" t="str">
            <v>Set</v>
          </cell>
          <cell r="D687">
            <v>217900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P687">
            <v>0</v>
          </cell>
          <cell r="R687">
            <v>0</v>
          </cell>
          <cell r="T687">
            <v>0</v>
          </cell>
          <cell r="U687">
            <v>0</v>
          </cell>
          <cell r="V687">
            <v>0</v>
          </cell>
          <cell r="X687">
            <v>0</v>
          </cell>
          <cell r="Z687">
            <v>0</v>
          </cell>
          <cell r="AB687">
            <v>0</v>
          </cell>
        </row>
        <row r="688">
          <cell r="A688">
            <v>14</v>
          </cell>
          <cell r="B688" t="str">
            <v>Kunci Selot</v>
          </cell>
          <cell r="C688" t="str">
            <v>Set</v>
          </cell>
          <cell r="D688">
            <v>48300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1</v>
          </cell>
          <cell r="P688">
            <v>48300</v>
          </cell>
          <cell r="R688">
            <v>0</v>
          </cell>
          <cell r="T688">
            <v>0</v>
          </cell>
          <cell r="U688">
            <v>0</v>
          </cell>
          <cell r="V688">
            <v>0</v>
          </cell>
          <cell r="X688">
            <v>0</v>
          </cell>
          <cell r="Z688">
            <v>0</v>
          </cell>
          <cell r="AB688">
            <v>0</v>
          </cell>
        </row>
        <row r="689">
          <cell r="A689">
            <v>15</v>
          </cell>
          <cell r="B689" t="str">
            <v>Engsel jendela</v>
          </cell>
          <cell r="C689" t="str">
            <v>Bh</v>
          </cell>
          <cell r="D689">
            <v>16600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P689">
            <v>0</v>
          </cell>
          <cell r="Q689">
            <v>6</v>
          </cell>
          <cell r="R689">
            <v>99600</v>
          </cell>
          <cell r="S689">
            <v>2</v>
          </cell>
          <cell r="T689">
            <v>33200</v>
          </cell>
          <cell r="U689">
            <v>0</v>
          </cell>
          <cell r="V689">
            <v>0</v>
          </cell>
          <cell r="X689">
            <v>0</v>
          </cell>
          <cell r="Z689">
            <v>0</v>
          </cell>
          <cell r="AB689">
            <v>0</v>
          </cell>
        </row>
        <row r="690">
          <cell r="A690">
            <v>16</v>
          </cell>
          <cell r="B690" t="str">
            <v>Engsel pintu</v>
          </cell>
          <cell r="C690" t="str">
            <v>Bh</v>
          </cell>
          <cell r="D690">
            <v>44395.75</v>
          </cell>
          <cell r="E690">
            <v>4</v>
          </cell>
          <cell r="F690">
            <v>177583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3</v>
          </cell>
          <cell r="L690">
            <v>133187.25</v>
          </cell>
          <cell r="M690">
            <v>3</v>
          </cell>
          <cell r="N690">
            <v>133187.25</v>
          </cell>
          <cell r="O690">
            <v>4</v>
          </cell>
          <cell r="P690">
            <v>177583</v>
          </cell>
          <cell r="R690">
            <v>0</v>
          </cell>
          <cell r="T690">
            <v>0</v>
          </cell>
          <cell r="U690">
            <v>0</v>
          </cell>
          <cell r="V690">
            <v>0</v>
          </cell>
          <cell r="X690">
            <v>0</v>
          </cell>
          <cell r="Z690">
            <v>0</v>
          </cell>
          <cell r="AB690">
            <v>0</v>
          </cell>
        </row>
        <row r="691">
          <cell r="A691">
            <v>17</v>
          </cell>
          <cell r="B691" t="str">
            <v>Engsel Pintu dari pipa besi dia 2 cm</v>
          </cell>
          <cell r="C691" t="str">
            <v>Bh</v>
          </cell>
          <cell r="D691">
            <v>66593.625</v>
          </cell>
          <cell r="F691">
            <v>0</v>
          </cell>
          <cell r="G691">
            <v>2</v>
          </cell>
          <cell r="H691">
            <v>133187.25</v>
          </cell>
          <cell r="I691">
            <v>2</v>
          </cell>
          <cell r="J691">
            <v>133187.25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P691">
            <v>0</v>
          </cell>
          <cell r="R691">
            <v>0</v>
          </cell>
          <cell r="T691">
            <v>0</v>
          </cell>
          <cell r="U691">
            <v>0</v>
          </cell>
          <cell r="V691">
            <v>0</v>
          </cell>
          <cell r="X691">
            <v>0</v>
          </cell>
          <cell r="Z691">
            <v>0</v>
          </cell>
          <cell r="AB691">
            <v>0</v>
          </cell>
        </row>
        <row r="692">
          <cell r="A692">
            <v>18</v>
          </cell>
          <cell r="B692" t="str">
            <v>Kait/hak angin</v>
          </cell>
          <cell r="C692" t="str">
            <v>Set</v>
          </cell>
          <cell r="D692">
            <v>27000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P692">
            <v>0</v>
          </cell>
          <cell r="Q692">
            <v>6</v>
          </cell>
          <cell r="R692">
            <v>162000</v>
          </cell>
          <cell r="S692">
            <v>2</v>
          </cell>
          <cell r="T692">
            <v>54000</v>
          </cell>
          <cell r="U692">
            <v>0</v>
          </cell>
          <cell r="V692">
            <v>0</v>
          </cell>
          <cell r="X692">
            <v>0</v>
          </cell>
          <cell r="Z692">
            <v>0</v>
          </cell>
          <cell r="AB692">
            <v>0</v>
          </cell>
        </row>
        <row r="693">
          <cell r="A693">
            <v>19</v>
          </cell>
          <cell r="B693" t="str">
            <v>Grendel pintu kuningan</v>
          </cell>
          <cell r="C693" t="str">
            <v>Bh</v>
          </cell>
          <cell r="D693">
            <v>125000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P693">
            <v>0</v>
          </cell>
          <cell r="R693">
            <v>0</v>
          </cell>
          <cell r="T693">
            <v>0</v>
          </cell>
          <cell r="U693">
            <v>0</v>
          </cell>
          <cell r="V693">
            <v>0</v>
          </cell>
          <cell r="X693">
            <v>0</v>
          </cell>
          <cell r="Z693">
            <v>0</v>
          </cell>
          <cell r="AB693">
            <v>0</v>
          </cell>
        </row>
        <row r="694">
          <cell r="A694">
            <v>20</v>
          </cell>
          <cell r="B694" t="str">
            <v xml:space="preserve">Grendel jendela </v>
          </cell>
          <cell r="C694" t="str">
            <v>Bh</v>
          </cell>
          <cell r="D694">
            <v>8100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P694">
            <v>0</v>
          </cell>
          <cell r="R694">
            <v>0</v>
          </cell>
          <cell r="T694">
            <v>0</v>
          </cell>
          <cell r="U694">
            <v>0</v>
          </cell>
          <cell r="V694">
            <v>0</v>
          </cell>
          <cell r="X694">
            <v>0</v>
          </cell>
          <cell r="Z694">
            <v>0</v>
          </cell>
          <cell r="AB694">
            <v>0</v>
          </cell>
        </row>
        <row r="695">
          <cell r="A695">
            <v>21</v>
          </cell>
          <cell r="B695" t="str">
            <v>Grendel pintu</v>
          </cell>
          <cell r="C695" t="str">
            <v>Bh</v>
          </cell>
          <cell r="D695">
            <v>14200</v>
          </cell>
          <cell r="E695">
            <v>2</v>
          </cell>
          <cell r="F695">
            <v>28400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2</v>
          </cell>
          <cell r="P695">
            <v>28400</v>
          </cell>
          <cell r="Q695">
            <v>3</v>
          </cell>
          <cell r="R695">
            <v>42600</v>
          </cell>
          <cell r="S695">
            <v>1</v>
          </cell>
          <cell r="T695">
            <v>14200</v>
          </cell>
          <cell r="U695">
            <v>0</v>
          </cell>
          <cell r="V695">
            <v>0</v>
          </cell>
          <cell r="X695">
            <v>0</v>
          </cell>
          <cell r="Z695">
            <v>0</v>
          </cell>
          <cell r="AB695">
            <v>0</v>
          </cell>
        </row>
        <row r="696">
          <cell r="A696">
            <v>22</v>
          </cell>
          <cell r="B696" t="str">
            <v>Stripting Knip</v>
          </cell>
          <cell r="C696" t="str">
            <v>Set</v>
          </cell>
          <cell r="D696">
            <v>13700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P696">
            <v>0</v>
          </cell>
          <cell r="R696">
            <v>0</v>
          </cell>
          <cell r="T696">
            <v>0</v>
          </cell>
          <cell r="U696">
            <v>0</v>
          </cell>
          <cell r="V696">
            <v>0</v>
          </cell>
          <cell r="X696">
            <v>0</v>
          </cell>
          <cell r="Z696">
            <v>0</v>
          </cell>
          <cell r="AB696">
            <v>0</v>
          </cell>
        </row>
        <row r="697">
          <cell r="A697">
            <v>23</v>
          </cell>
          <cell r="B697" t="str">
            <v>Door Closer</v>
          </cell>
          <cell r="C697" t="str">
            <v>Set</v>
          </cell>
          <cell r="D697">
            <v>260800</v>
          </cell>
          <cell r="E697">
            <v>2</v>
          </cell>
          <cell r="F697">
            <v>521600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2</v>
          </cell>
          <cell r="P697">
            <v>521600</v>
          </cell>
          <cell r="R697">
            <v>0</v>
          </cell>
          <cell r="T697">
            <v>0</v>
          </cell>
          <cell r="U697">
            <v>0</v>
          </cell>
          <cell r="V697">
            <v>0</v>
          </cell>
          <cell r="X697">
            <v>0</v>
          </cell>
          <cell r="Z697">
            <v>0</v>
          </cell>
          <cell r="AB697">
            <v>0</v>
          </cell>
        </row>
        <row r="698">
          <cell r="A698">
            <v>24</v>
          </cell>
          <cell r="B698" t="str">
            <v>Door Holder</v>
          </cell>
          <cell r="C698" t="str">
            <v>Set</v>
          </cell>
          <cell r="D698">
            <v>500000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P698">
            <v>0</v>
          </cell>
          <cell r="R698">
            <v>0</v>
          </cell>
          <cell r="T698">
            <v>0</v>
          </cell>
          <cell r="U698">
            <v>0</v>
          </cell>
          <cell r="V698">
            <v>0</v>
          </cell>
          <cell r="X698">
            <v>0</v>
          </cell>
          <cell r="Z698">
            <v>0</v>
          </cell>
          <cell r="AB698">
            <v>0</v>
          </cell>
        </row>
        <row r="699">
          <cell r="A699">
            <v>25</v>
          </cell>
          <cell r="B699" t="str">
            <v>Door Stop</v>
          </cell>
          <cell r="C699" t="str">
            <v>Set</v>
          </cell>
          <cell r="D699">
            <v>32100</v>
          </cell>
          <cell r="E699">
            <v>2</v>
          </cell>
          <cell r="F699">
            <v>64200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2</v>
          </cell>
          <cell r="P699">
            <v>64200</v>
          </cell>
          <cell r="R699">
            <v>0</v>
          </cell>
          <cell r="T699">
            <v>0</v>
          </cell>
          <cell r="U699">
            <v>0</v>
          </cell>
          <cell r="V699">
            <v>0</v>
          </cell>
          <cell r="X699">
            <v>0</v>
          </cell>
          <cell r="Z699">
            <v>0</v>
          </cell>
          <cell r="AB699">
            <v>0</v>
          </cell>
        </row>
        <row r="700">
          <cell r="A700">
            <v>26</v>
          </cell>
          <cell r="B700" t="str">
            <v>Kaca bening 5 mm</v>
          </cell>
          <cell r="C700" t="str">
            <v>M2</v>
          </cell>
          <cell r="D700">
            <v>66700</v>
          </cell>
          <cell r="E700">
            <v>0.12719999999999998</v>
          </cell>
          <cell r="F700">
            <v>8484.239999999998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7.6799999999999993E-2</v>
          </cell>
          <cell r="P700">
            <v>5122.5599999999995</v>
          </cell>
          <cell r="Q700">
            <v>0.25919999999999999</v>
          </cell>
          <cell r="R700">
            <v>17288.64</v>
          </cell>
          <cell r="S700">
            <v>0.3276</v>
          </cell>
          <cell r="T700">
            <v>21850.920000000002</v>
          </cell>
          <cell r="U700">
            <v>0</v>
          </cell>
          <cell r="V700">
            <v>0</v>
          </cell>
          <cell r="X700">
            <v>0</v>
          </cell>
          <cell r="Y700">
            <v>0.2</v>
          </cell>
          <cell r="Z700">
            <v>13340</v>
          </cell>
          <cell r="AB700">
            <v>0</v>
          </cell>
        </row>
        <row r="701">
          <cell r="A701">
            <v>27</v>
          </cell>
          <cell r="B701" t="str">
            <v>Kaca bening 10 mm</v>
          </cell>
          <cell r="C701" t="str">
            <v>M2</v>
          </cell>
          <cell r="D701">
            <v>280895.75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P701">
            <v>0</v>
          </cell>
          <cell r="Q701">
            <v>1.1235000000000002</v>
          </cell>
          <cell r="R701">
            <v>315586.37512500002</v>
          </cell>
          <cell r="T701">
            <v>0</v>
          </cell>
          <cell r="U701">
            <v>0.57999999999999996</v>
          </cell>
          <cell r="V701">
            <v>162919.53499999997</v>
          </cell>
          <cell r="X701">
            <v>0</v>
          </cell>
          <cell r="Z701">
            <v>0</v>
          </cell>
          <cell r="AB701">
            <v>0</v>
          </cell>
        </row>
        <row r="702">
          <cell r="A702">
            <v>28</v>
          </cell>
          <cell r="B702" t="str">
            <v>Kaca Bening 12 mm</v>
          </cell>
          <cell r="C702" t="str">
            <v>M2</v>
          </cell>
          <cell r="D702">
            <v>403787.64062499994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P702">
            <v>0</v>
          </cell>
          <cell r="R702">
            <v>0</v>
          </cell>
          <cell r="T702">
            <v>0</v>
          </cell>
          <cell r="U702">
            <v>0</v>
          </cell>
          <cell r="V702">
            <v>0</v>
          </cell>
          <cell r="X702">
            <v>0</v>
          </cell>
          <cell r="Z702">
            <v>0</v>
          </cell>
          <cell r="AB702">
            <v>0</v>
          </cell>
        </row>
        <row r="703">
          <cell r="A703">
            <v>29</v>
          </cell>
          <cell r="B703" t="str">
            <v>Besi hollow 4/4</v>
          </cell>
          <cell r="C703" t="str">
            <v>M'</v>
          </cell>
          <cell r="D703">
            <v>48625.000000000051</v>
          </cell>
          <cell r="F703">
            <v>0</v>
          </cell>
          <cell r="G703">
            <v>5.09</v>
          </cell>
          <cell r="H703">
            <v>247501.25000000026</v>
          </cell>
          <cell r="I703">
            <v>5.09</v>
          </cell>
          <cell r="J703">
            <v>247501.25000000026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P703">
            <v>0</v>
          </cell>
          <cell r="R703">
            <v>0</v>
          </cell>
          <cell r="T703">
            <v>0</v>
          </cell>
          <cell r="U703">
            <v>0</v>
          </cell>
          <cell r="V703">
            <v>0</v>
          </cell>
          <cell r="X703">
            <v>0</v>
          </cell>
          <cell r="Z703">
            <v>0</v>
          </cell>
          <cell r="AB703">
            <v>0</v>
          </cell>
        </row>
        <row r="704">
          <cell r="A704">
            <v>30</v>
          </cell>
          <cell r="B704" t="str">
            <v>Besi hollow 6/6</v>
          </cell>
          <cell r="C704" t="str">
            <v>M'</v>
          </cell>
          <cell r="D704">
            <v>74462.500000000058</v>
          </cell>
          <cell r="F704">
            <v>0</v>
          </cell>
          <cell r="G704">
            <v>5.09</v>
          </cell>
          <cell r="H704">
            <v>379014.12500000029</v>
          </cell>
          <cell r="I704">
            <v>5.09</v>
          </cell>
          <cell r="J704">
            <v>379014.12500000029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P704">
            <v>0</v>
          </cell>
          <cell r="R704">
            <v>0</v>
          </cell>
          <cell r="T704">
            <v>0</v>
          </cell>
          <cell r="U704">
            <v>0</v>
          </cell>
          <cell r="V704">
            <v>0</v>
          </cell>
          <cell r="X704">
            <v>0</v>
          </cell>
          <cell r="Z704">
            <v>0</v>
          </cell>
          <cell r="AB704">
            <v>0</v>
          </cell>
        </row>
        <row r="705">
          <cell r="A705">
            <v>31</v>
          </cell>
          <cell r="B705" t="str">
            <v>Besi hollow 2.5/5</v>
          </cell>
          <cell r="C705" t="str">
            <v>Kg</v>
          </cell>
          <cell r="D705">
            <v>74462.500000000058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P705">
            <v>0</v>
          </cell>
          <cell r="R705">
            <v>0</v>
          </cell>
          <cell r="T705">
            <v>0</v>
          </cell>
          <cell r="U705">
            <v>0</v>
          </cell>
          <cell r="V705">
            <v>0</v>
          </cell>
          <cell r="X705">
            <v>0</v>
          </cell>
          <cell r="Z705">
            <v>0</v>
          </cell>
          <cell r="AB705">
            <v>0</v>
          </cell>
        </row>
        <row r="706">
          <cell r="A706">
            <v>32</v>
          </cell>
          <cell r="B706" t="str">
            <v>Besi hollow 5/5</v>
          </cell>
          <cell r="C706" t="str">
            <v>Kg</v>
          </cell>
          <cell r="D706">
            <v>74462.500000000058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P706">
            <v>0</v>
          </cell>
          <cell r="R706">
            <v>0</v>
          </cell>
          <cell r="T706">
            <v>0</v>
          </cell>
          <cell r="U706">
            <v>0</v>
          </cell>
          <cell r="V706">
            <v>0</v>
          </cell>
          <cell r="X706">
            <v>0</v>
          </cell>
          <cell r="Z706">
            <v>0</v>
          </cell>
          <cell r="AB706">
            <v>0</v>
          </cell>
        </row>
        <row r="707">
          <cell r="A707">
            <v>33</v>
          </cell>
          <cell r="B707" t="str">
            <v>Besi hollow 2/2</v>
          </cell>
          <cell r="C707" t="str">
            <v>Kg</v>
          </cell>
          <cell r="D707">
            <v>74462.500000000058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P707">
            <v>0</v>
          </cell>
          <cell r="R707">
            <v>0</v>
          </cell>
          <cell r="T707">
            <v>0</v>
          </cell>
          <cell r="U707">
            <v>0</v>
          </cell>
          <cell r="V707">
            <v>0</v>
          </cell>
          <cell r="X707">
            <v>0</v>
          </cell>
          <cell r="Z707">
            <v>0</v>
          </cell>
          <cell r="AB707">
            <v>0</v>
          </cell>
        </row>
        <row r="708">
          <cell r="A708">
            <v>34</v>
          </cell>
          <cell r="B708" t="str">
            <v>Besi hollow 2/4</v>
          </cell>
          <cell r="C708" t="str">
            <v>Kg</v>
          </cell>
          <cell r="D708">
            <v>74462.500000000058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P708">
            <v>0</v>
          </cell>
          <cell r="R708">
            <v>0</v>
          </cell>
          <cell r="T708">
            <v>0</v>
          </cell>
          <cell r="U708">
            <v>0</v>
          </cell>
          <cell r="V708">
            <v>0</v>
          </cell>
          <cell r="X708">
            <v>0</v>
          </cell>
          <cell r="Z708">
            <v>0</v>
          </cell>
          <cell r="AB708">
            <v>0</v>
          </cell>
        </row>
        <row r="709">
          <cell r="A709">
            <v>35</v>
          </cell>
          <cell r="B709" t="str">
            <v>Kaca Tempered 12 mm</v>
          </cell>
          <cell r="C709" t="str">
            <v>M2</v>
          </cell>
          <cell r="D709">
            <v>528395.75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P709">
            <v>0</v>
          </cell>
          <cell r="R709">
            <v>0</v>
          </cell>
          <cell r="T709">
            <v>0</v>
          </cell>
          <cell r="U709">
            <v>0</v>
          </cell>
          <cell r="V709">
            <v>0</v>
          </cell>
          <cell r="X709">
            <v>0</v>
          </cell>
          <cell r="Z709">
            <v>0</v>
          </cell>
          <cell r="AB709">
            <v>0</v>
          </cell>
        </row>
        <row r="710">
          <cell r="A710">
            <v>36</v>
          </cell>
          <cell r="B710" t="str">
            <v>Glass Block</v>
          </cell>
          <cell r="C710" t="str">
            <v>Bh</v>
          </cell>
          <cell r="D710">
            <v>45000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P710">
            <v>0</v>
          </cell>
          <cell r="R710">
            <v>0</v>
          </cell>
          <cell r="T710">
            <v>0</v>
          </cell>
          <cell r="U710">
            <v>0</v>
          </cell>
          <cell r="V710">
            <v>0</v>
          </cell>
          <cell r="X710">
            <v>0</v>
          </cell>
          <cell r="Z710">
            <v>0</v>
          </cell>
          <cell r="AB710">
            <v>0</v>
          </cell>
        </row>
        <row r="711">
          <cell r="A711">
            <v>37</v>
          </cell>
          <cell r="B711" t="str">
            <v>Kaca Es</v>
          </cell>
          <cell r="C711" t="str">
            <v>M2</v>
          </cell>
          <cell r="D711">
            <v>66700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P711">
            <v>0</v>
          </cell>
          <cell r="R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0.24</v>
          </cell>
          <cell r="X711">
            <v>16008</v>
          </cell>
          <cell r="Y711">
            <v>0.24</v>
          </cell>
          <cell r="Z711">
            <v>16008</v>
          </cell>
          <cell r="AB711">
            <v>0</v>
          </cell>
        </row>
        <row r="712">
          <cell r="A712">
            <v>38</v>
          </cell>
          <cell r="B712" t="str">
            <v>Krepyak Kaca Nako + Kerangka</v>
          </cell>
          <cell r="C712" t="str">
            <v>M2</v>
          </cell>
          <cell r="D712">
            <v>81300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P712">
            <v>0</v>
          </cell>
          <cell r="R712">
            <v>0</v>
          </cell>
          <cell r="T712">
            <v>0</v>
          </cell>
          <cell r="U712">
            <v>0</v>
          </cell>
          <cell r="V712">
            <v>0</v>
          </cell>
          <cell r="X712">
            <v>0</v>
          </cell>
          <cell r="Z712">
            <v>0</v>
          </cell>
          <cell r="AB712">
            <v>0</v>
          </cell>
        </row>
        <row r="713">
          <cell r="A713">
            <v>39</v>
          </cell>
          <cell r="B713" t="str">
            <v>Sticker Efek Kaca Es</v>
          </cell>
          <cell r="C713" t="str">
            <v>M2</v>
          </cell>
          <cell r="D713">
            <v>150000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P713">
            <v>0</v>
          </cell>
          <cell r="R713">
            <v>0</v>
          </cell>
          <cell r="T713">
            <v>0</v>
          </cell>
          <cell r="U713">
            <v>0</v>
          </cell>
          <cell r="V713">
            <v>0</v>
          </cell>
          <cell r="X713">
            <v>0</v>
          </cell>
          <cell r="Z713">
            <v>0</v>
          </cell>
          <cell r="AB713">
            <v>0</v>
          </cell>
        </row>
        <row r="714">
          <cell r="A714">
            <v>40</v>
          </cell>
          <cell r="B714" t="str">
            <v>Rel Pintu Dorong</v>
          </cell>
          <cell r="C714" t="str">
            <v>M'</v>
          </cell>
          <cell r="D714">
            <v>275000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P714">
            <v>0</v>
          </cell>
          <cell r="R714">
            <v>0</v>
          </cell>
          <cell r="T714">
            <v>0</v>
          </cell>
          <cell r="U714">
            <v>0</v>
          </cell>
          <cell r="V714">
            <v>0</v>
          </cell>
          <cell r="X714">
            <v>0</v>
          </cell>
          <cell r="Z714">
            <v>0</v>
          </cell>
          <cell r="AB714">
            <v>0</v>
          </cell>
        </row>
        <row r="715">
          <cell r="A715">
            <v>41</v>
          </cell>
          <cell r="B715" t="str">
            <v>Rolling Door</v>
          </cell>
          <cell r="C715" t="str">
            <v>M2</v>
          </cell>
          <cell r="D715">
            <v>358100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P715">
            <v>0</v>
          </cell>
          <cell r="R715">
            <v>0</v>
          </cell>
          <cell r="T715">
            <v>0</v>
          </cell>
          <cell r="U715">
            <v>0</v>
          </cell>
          <cell r="V715">
            <v>0</v>
          </cell>
          <cell r="X715">
            <v>0</v>
          </cell>
          <cell r="Z715">
            <v>0</v>
          </cell>
          <cell r="AA715">
            <v>7.789600000000001</v>
          </cell>
          <cell r="AB715">
            <v>2789455.7600000002</v>
          </cell>
        </row>
        <row r="716">
          <cell r="A716">
            <v>42</v>
          </cell>
          <cell r="B716" t="str">
            <v>Roster</v>
          </cell>
          <cell r="C716" t="str">
            <v>M2</v>
          </cell>
          <cell r="D716">
            <v>133850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P716">
            <v>0</v>
          </cell>
          <cell r="R716">
            <v>0</v>
          </cell>
          <cell r="T716">
            <v>0</v>
          </cell>
          <cell r="U716">
            <v>0</v>
          </cell>
          <cell r="V716">
            <v>0</v>
          </cell>
          <cell r="X716">
            <v>0</v>
          </cell>
          <cell r="Z716">
            <v>0</v>
          </cell>
          <cell r="AB716">
            <v>0</v>
          </cell>
        </row>
        <row r="717">
          <cell r="A717">
            <v>43</v>
          </cell>
          <cell r="B717" t="str">
            <v>Gipsum Board</v>
          </cell>
          <cell r="C717" t="str">
            <v>M2</v>
          </cell>
          <cell r="D717">
            <v>29000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P717">
            <v>0</v>
          </cell>
          <cell r="R717">
            <v>0</v>
          </cell>
          <cell r="T717">
            <v>0</v>
          </cell>
          <cell r="U717">
            <v>0</v>
          </cell>
          <cell r="V717">
            <v>0</v>
          </cell>
          <cell r="X717">
            <v>0</v>
          </cell>
          <cell r="Z717">
            <v>0</v>
          </cell>
          <cell r="AB717">
            <v>0</v>
          </cell>
        </row>
        <row r="718">
          <cell r="A718">
            <v>44</v>
          </cell>
          <cell r="B718" t="str">
            <v>List Gipsum</v>
          </cell>
          <cell r="C718" t="str">
            <v>M'</v>
          </cell>
          <cell r="D718">
            <v>17300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P718">
            <v>0</v>
          </cell>
          <cell r="R718">
            <v>0</v>
          </cell>
          <cell r="T718">
            <v>0</v>
          </cell>
          <cell r="U718">
            <v>0</v>
          </cell>
          <cell r="V718">
            <v>0</v>
          </cell>
          <cell r="X718">
            <v>0</v>
          </cell>
          <cell r="Z718">
            <v>0</v>
          </cell>
          <cell r="AB718">
            <v>0</v>
          </cell>
        </row>
        <row r="719">
          <cell r="A719">
            <v>45</v>
          </cell>
          <cell r="B719" t="str">
            <v>Sealent</v>
          </cell>
          <cell r="C719" t="str">
            <v>M'</v>
          </cell>
          <cell r="D719">
            <v>8400</v>
          </cell>
          <cell r="E719">
            <v>5.68</v>
          </cell>
          <cell r="F719">
            <v>47712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1.76</v>
          </cell>
          <cell r="P719">
            <v>14784</v>
          </cell>
          <cell r="Q719">
            <v>18.04</v>
          </cell>
          <cell r="R719">
            <v>151536</v>
          </cell>
          <cell r="S719">
            <v>5.08</v>
          </cell>
          <cell r="T719">
            <v>42672</v>
          </cell>
          <cell r="U719">
            <v>3.05</v>
          </cell>
          <cell r="V719">
            <v>25620</v>
          </cell>
          <cell r="W719">
            <v>6.4</v>
          </cell>
          <cell r="X719">
            <v>53760</v>
          </cell>
          <cell r="Y719">
            <v>6.4</v>
          </cell>
          <cell r="Z719">
            <v>53760</v>
          </cell>
          <cell r="AA719">
            <v>23.12</v>
          </cell>
          <cell r="AB719">
            <v>194208</v>
          </cell>
        </row>
        <row r="720">
          <cell r="A720">
            <v>46</v>
          </cell>
          <cell r="B720" t="str">
            <v>Benangan Kusen</v>
          </cell>
          <cell r="C720" t="str">
            <v>M'</v>
          </cell>
          <cell r="D720">
            <v>4296.0074999999997</v>
          </cell>
          <cell r="E720">
            <v>11.76</v>
          </cell>
          <cell r="F720">
            <v>50521.048199999997</v>
          </cell>
          <cell r="G720">
            <v>5.5990000000000002</v>
          </cell>
          <cell r="H720">
            <v>24053.345992499999</v>
          </cell>
          <cell r="I720">
            <v>5.5990000000000002</v>
          </cell>
          <cell r="J720">
            <v>24053.345992499999</v>
          </cell>
          <cell r="K720">
            <v>5.7839999999999998</v>
          </cell>
          <cell r="L720">
            <v>24848.107379999998</v>
          </cell>
          <cell r="M720">
            <v>5.7839999999999998</v>
          </cell>
          <cell r="N720">
            <v>24848.107379999998</v>
          </cell>
          <cell r="O720">
            <v>0</v>
          </cell>
          <cell r="P720">
            <v>0</v>
          </cell>
          <cell r="Q720">
            <v>13.6</v>
          </cell>
          <cell r="R720">
            <v>58425.701999999997</v>
          </cell>
          <cell r="S720">
            <v>6.9999999999999991</v>
          </cell>
          <cell r="T720">
            <v>30072.052499999994</v>
          </cell>
          <cell r="U720">
            <v>8.5</v>
          </cell>
          <cell r="V720">
            <v>36516.063750000001</v>
          </cell>
          <cell r="W720">
            <v>4</v>
          </cell>
          <cell r="X720">
            <v>17184.03</v>
          </cell>
          <cell r="Y720">
            <v>4</v>
          </cell>
          <cell r="Z720">
            <v>17184.03</v>
          </cell>
          <cell r="AB720">
            <v>0</v>
          </cell>
        </row>
        <row r="721">
          <cell r="A721">
            <v>47</v>
          </cell>
          <cell r="B721" t="str">
            <v xml:space="preserve">Cat Kayu </v>
          </cell>
          <cell r="C721" t="str">
            <v>M2</v>
          </cell>
          <cell r="D721">
            <v>19370.5</v>
          </cell>
          <cell r="E721">
            <v>6.6879999999999997</v>
          </cell>
          <cell r="F721">
            <v>129549.90399999999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4.0991999999999997</v>
          </cell>
          <cell r="L721">
            <v>79403.553599999999</v>
          </cell>
          <cell r="M721">
            <v>4.0991999999999997</v>
          </cell>
          <cell r="N721">
            <v>79403.553599999999</v>
          </cell>
          <cell r="O721">
            <v>0</v>
          </cell>
          <cell r="P721">
            <v>0</v>
          </cell>
          <cell r="R721">
            <v>0</v>
          </cell>
          <cell r="T721">
            <v>0</v>
          </cell>
          <cell r="U721">
            <v>0</v>
          </cell>
          <cell r="V721">
            <v>0</v>
          </cell>
          <cell r="X721">
            <v>0</v>
          </cell>
          <cell r="Z721">
            <v>0</v>
          </cell>
          <cell r="AB721">
            <v>0</v>
          </cell>
        </row>
        <row r="722">
          <cell r="A722">
            <v>48</v>
          </cell>
          <cell r="B722" t="str">
            <v>Cat Besi</v>
          </cell>
          <cell r="C722" t="str">
            <v>M2</v>
          </cell>
          <cell r="D722">
            <v>13698</v>
          </cell>
          <cell r="F722">
            <v>0</v>
          </cell>
          <cell r="G722">
            <v>5.6445590696960588</v>
          </cell>
          <cell r="H722">
            <v>77319.170136696615</v>
          </cell>
          <cell r="I722">
            <v>5.6445590696960588</v>
          </cell>
          <cell r="J722">
            <v>77319.170136696615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R722">
            <v>0</v>
          </cell>
          <cell r="T722">
            <v>0</v>
          </cell>
          <cell r="U722">
            <v>0</v>
          </cell>
          <cell r="V722">
            <v>0</v>
          </cell>
          <cell r="X722">
            <v>0</v>
          </cell>
          <cell r="Z722">
            <v>0</v>
          </cell>
          <cell r="AB722">
            <v>0</v>
          </cell>
        </row>
        <row r="723">
          <cell r="A723">
            <v>49</v>
          </cell>
          <cell r="B723" t="str">
            <v>Cat Dinding</v>
          </cell>
          <cell r="C723" t="str">
            <v>M2</v>
          </cell>
          <cell r="D723">
            <v>9900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P723">
            <v>0</v>
          </cell>
          <cell r="R723">
            <v>0</v>
          </cell>
          <cell r="T723">
            <v>0</v>
          </cell>
          <cell r="U723">
            <v>0</v>
          </cell>
          <cell r="V723">
            <v>0</v>
          </cell>
          <cell r="X723">
            <v>0</v>
          </cell>
          <cell r="Z723">
            <v>0</v>
          </cell>
          <cell r="AB723">
            <v>0</v>
          </cell>
        </row>
        <row r="724">
          <cell r="A724">
            <v>50</v>
          </cell>
          <cell r="B724" t="str">
            <v>Rel Jendela Geser</v>
          </cell>
          <cell r="C724" t="str">
            <v>M'</v>
          </cell>
          <cell r="D724">
            <v>275000</v>
          </cell>
          <cell r="F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P724">
            <v>0</v>
          </cell>
          <cell r="R724">
            <v>0</v>
          </cell>
          <cell r="T724">
            <v>0</v>
          </cell>
          <cell r="U724">
            <v>0</v>
          </cell>
          <cell r="V724">
            <v>0</v>
          </cell>
          <cell r="X724">
            <v>0</v>
          </cell>
          <cell r="Z724">
            <v>0</v>
          </cell>
          <cell r="AB724">
            <v>0</v>
          </cell>
        </row>
        <row r="726">
          <cell r="B726" t="str">
            <v>Jumlah Harga</v>
          </cell>
          <cell r="F726">
            <v>3295405.1922000004</v>
          </cell>
          <cell r="H726">
            <v>1760337.7291291971</v>
          </cell>
          <cell r="J726">
            <v>1760337.7291291971</v>
          </cell>
          <cell r="L726">
            <v>1690743.9109799999</v>
          </cell>
          <cell r="N726">
            <v>1690743.9109799999</v>
          </cell>
          <cell r="P726">
            <v>2060105.16</v>
          </cell>
          <cell r="R726">
            <v>1884105.1171249999</v>
          </cell>
          <cell r="T726">
            <v>583333.77249999996</v>
          </cell>
          <cell r="V726">
            <v>340632.49875000003</v>
          </cell>
          <cell r="X726">
            <v>86952.03</v>
          </cell>
          <cell r="Z726">
            <v>100292.03</v>
          </cell>
          <cell r="AB726">
            <v>3320793.7600000002</v>
          </cell>
        </row>
        <row r="730">
          <cell r="A730" t="str">
            <v>No.</v>
          </cell>
          <cell r="B730" t="str">
            <v>Item Pekerjaan</v>
          </cell>
          <cell r="C730" t="str">
            <v>Satuan</v>
          </cell>
          <cell r="D730" t="str">
            <v>Harga Satuan</v>
          </cell>
          <cell r="E730" t="str">
            <v>P1</v>
          </cell>
          <cell r="G730" t="str">
            <v>P2</v>
          </cell>
          <cell r="I730" t="str">
            <v>P2'</v>
          </cell>
          <cell r="K730" t="str">
            <v>P3</v>
          </cell>
          <cell r="M730" t="str">
            <v>P3'</v>
          </cell>
          <cell r="O730" t="str">
            <v>J1</v>
          </cell>
          <cell r="Q730" t="str">
            <v>BV1</v>
          </cell>
        </row>
        <row r="731">
          <cell r="D731" t="str">
            <v>Rp.</v>
          </cell>
          <cell r="E731" t="str">
            <v>Vol.</v>
          </cell>
          <cell r="F731" t="str">
            <v>Jumlah Harga</v>
          </cell>
          <cell r="G731" t="str">
            <v>Vol.</v>
          </cell>
          <cell r="H731" t="str">
            <v>Jumlah Harga</v>
          </cell>
          <cell r="I731" t="str">
            <v>Vol.</v>
          </cell>
          <cell r="J731" t="str">
            <v>Jumlah Harga</v>
          </cell>
          <cell r="K731" t="str">
            <v>Vol.</v>
          </cell>
          <cell r="L731" t="str">
            <v>Jumlah Harga</v>
          </cell>
          <cell r="M731" t="str">
            <v>Vol.</v>
          </cell>
          <cell r="N731" t="str">
            <v>Jumlah Harga</v>
          </cell>
          <cell r="O731" t="str">
            <v>Vol.</v>
          </cell>
          <cell r="P731" t="str">
            <v>Jumlah Harga</v>
          </cell>
          <cell r="Q731" t="str">
            <v>Vol.</v>
          </cell>
          <cell r="R731" t="str">
            <v>Jumlah Harga</v>
          </cell>
        </row>
        <row r="732">
          <cell r="A732" t="str">
            <v>X.</v>
          </cell>
          <cell r="B732" t="str">
            <v>UNIT LAP. TENIS (OUT DOOR)</v>
          </cell>
        </row>
        <row r="734">
          <cell r="A734">
            <v>1</v>
          </cell>
          <cell r="B734" t="str">
            <v>Kayu 6/12</v>
          </cell>
          <cell r="C734" t="str">
            <v>M3</v>
          </cell>
          <cell r="D734">
            <v>0</v>
          </cell>
          <cell r="E734">
            <v>2.3120000000000002E-2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3.6144000000000003E-2</v>
          </cell>
          <cell r="L734">
            <v>0</v>
          </cell>
          <cell r="M734">
            <v>3.6144000000000003E-2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</row>
        <row r="735">
          <cell r="A735">
            <v>2</v>
          </cell>
          <cell r="B735" t="str">
            <v>Kayu Slimar 3/10</v>
          </cell>
          <cell r="C735" t="str">
            <v>M3</v>
          </cell>
          <cell r="D735">
            <v>0</v>
          </cell>
          <cell r="E735">
            <v>6.4000000000000012E-3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1.4159999999999999E-2</v>
          </cell>
          <cell r="L735">
            <v>0</v>
          </cell>
          <cell r="M735">
            <v>1.4159999999999999E-2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</row>
        <row r="736">
          <cell r="A736">
            <v>3</v>
          </cell>
          <cell r="B736" t="str">
            <v>Kayu Slimar 3/15</v>
          </cell>
          <cell r="C736" t="str">
            <v>M3</v>
          </cell>
          <cell r="D736">
            <v>0</v>
          </cell>
          <cell r="E736">
            <v>14.399999999999999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2.6999999999999997E-3</v>
          </cell>
          <cell r="L736">
            <v>0</v>
          </cell>
          <cell r="M736">
            <v>2.6999999999999997E-3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</row>
        <row r="737">
          <cell r="A737">
            <v>4</v>
          </cell>
          <cell r="B737" t="str">
            <v>Kayu Slimar 3/20</v>
          </cell>
          <cell r="C737" t="str">
            <v>M3</v>
          </cell>
          <cell r="D737">
            <v>0</v>
          </cell>
          <cell r="E737">
            <v>6.6879999999999997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3.5999999999999999E-3</v>
          </cell>
          <cell r="L737">
            <v>0</v>
          </cell>
          <cell r="M737">
            <v>3.5999999999999999E-3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</row>
        <row r="738">
          <cell r="A738">
            <v>5</v>
          </cell>
          <cell r="B738" t="str">
            <v>Kayu 2/10</v>
          </cell>
          <cell r="C738" t="str">
            <v>M3</v>
          </cell>
          <cell r="D738">
            <v>0</v>
          </cell>
          <cell r="E738">
            <v>6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5.4000000000000012E-3</v>
          </cell>
          <cell r="L738">
            <v>0</v>
          </cell>
          <cell r="M738">
            <v>5.4000000000000012E-3</v>
          </cell>
          <cell r="N738">
            <v>0</v>
          </cell>
          <cell r="O738">
            <v>10.25</v>
          </cell>
          <cell r="P738">
            <v>0</v>
          </cell>
          <cell r="Q738">
            <v>2</v>
          </cell>
          <cell r="R738">
            <v>0</v>
          </cell>
        </row>
        <row r="739">
          <cell r="A739">
            <v>6</v>
          </cell>
          <cell r="B739" t="str">
            <v>Panil t = 3 cm</v>
          </cell>
          <cell r="C739" t="str">
            <v>M2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0.49500000000000005</v>
          </cell>
          <cell r="L739">
            <v>0</v>
          </cell>
          <cell r="M739">
            <v>0.49500000000000005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</row>
        <row r="740">
          <cell r="A740">
            <v>1</v>
          </cell>
          <cell r="B740" t="str">
            <v>Kusen Aluminium 5/10</v>
          </cell>
          <cell r="C740" t="str">
            <v>M'</v>
          </cell>
          <cell r="D740">
            <v>124948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5</v>
          </cell>
          <cell r="L740">
            <v>624740</v>
          </cell>
          <cell r="M740">
            <v>5</v>
          </cell>
          <cell r="N740">
            <v>624740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</row>
        <row r="741">
          <cell r="A741">
            <v>2</v>
          </cell>
          <cell r="B741" t="str">
            <v xml:space="preserve">Rangka Daun Jendela Alumunium </v>
          </cell>
          <cell r="C741" t="str">
            <v>M'</v>
          </cell>
          <cell r="D741">
            <v>124948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7</v>
          </cell>
          <cell r="P741">
            <v>874636</v>
          </cell>
          <cell r="Q741">
            <v>0</v>
          </cell>
          <cell r="R741">
            <v>0</v>
          </cell>
        </row>
        <row r="742">
          <cell r="A742">
            <v>3</v>
          </cell>
          <cell r="B742" t="str">
            <v>Rangka Tiang Sirip Alumunium 1/1 Putih</v>
          </cell>
          <cell r="C742" t="str">
            <v>M'</v>
          </cell>
          <cell r="D742">
            <v>62474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2.6</v>
          </cell>
          <cell r="P742">
            <v>162432.4</v>
          </cell>
          <cell r="Q742">
            <v>0</v>
          </cell>
          <cell r="R742">
            <v>0</v>
          </cell>
        </row>
        <row r="743">
          <cell r="A743">
            <v>4</v>
          </cell>
          <cell r="B743" t="str">
            <v>Pasang Shading Sirip Alumunium 0.2/10 +Rangka</v>
          </cell>
          <cell r="C743" t="str">
            <v>M2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0.26250000000000001</v>
          </cell>
          <cell r="P743">
            <v>0</v>
          </cell>
          <cell r="Q743">
            <v>0</v>
          </cell>
          <cell r="R743">
            <v>0</v>
          </cell>
        </row>
        <row r="744">
          <cell r="A744">
            <v>5</v>
          </cell>
          <cell r="B744" t="str">
            <v>Daun Pintu Panil Kamper</v>
          </cell>
          <cell r="C744" t="str">
            <v>bh</v>
          </cell>
          <cell r="D744">
            <v>550000</v>
          </cell>
          <cell r="E744">
            <v>0.19440000000000002</v>
          </cell>
          <cell r="F744">
            <v>106920.00000000001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1.2</v>
          </cell>
          <cell r="L744">
            <v>660000</v>
          </cell>
          <cell r="M744">
            <v>1.2</v>
          </cell>
          <cell r="N744">
            <v>660000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</row>
        <row r="745">
          <cell r="A745">
            <v>6</v>
          </cell>
          <cell r="B745" t="str">
            <v>Plat besi t = 2 mm</v>
          </cell>
          <cell r="C745" t="str">
            <v>Kg</v>
          </cell>
          <cell r="D745">
            <v>0</v>
          </cell>
          <cell r="E745">
            <v>0</v>
          </cell>
          <cell r="F745">
            <v>0</v>
          </cell>
          <cell r="G745">
            <v>57.085200000000007</v>
          </cell>
          <cell r="H745">
            <v>0</v>
          </cell>
          <cell r="I745">
            <v>57.085200000000007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</row>
        <row r="746">
          <cell r="A746">
            <v>7</v>
          </cell>
          <cell r="B746" t="str">
            <v>C 40.40.2  (pesan khusus)</v>
          </cell>
          <cell r="C746" t="str">
            <v>Kg</v>
          </cell>
          <cell r="D746">
            <v>14122.3</v>
          </cell>
          <cell r="E746">
            <v>0</v>
          </cell>
          <cell r="F746">
            <v>0</v>
          </cell>
          <cell r="G746">
            <v>42.56</v>
          </cell>
          <cell r="H746">
            <v>601045.08799999999</v>
          </cell>
          <cell r="I746">
            <v>42.56</v>
          </cell>
          <cell r="J746">
            <v>601045.08799999999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</row>
        <row r="747">
          <cell r="A747">
            <v>8</v>
          </cell>
          <cell r="B747" t="str">
            <v>Handle besi dia 16 mm</v>
          </cell>
          <cell r="C747" t="str">
            <v>Set</v>
          </cell>
          <cell r="D747">
            <v>129652.5</v>
          </cell>
          <cell r="E747">
            <v>0</v>
          </cell>
          <cell r="F747">
            <v>0</v>
          </cell>
          <cell r="G747">
            <v>1</v>
          </cell>
          <cell r="H747">
            <v>129652.5</v>
          </cell>
          <cell r="I747">
            <v>1</v>
          </cell>
          <cell r="J747">
            <v>129652.5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</row>
        <row r="748">
          <cell r="A748">
            <v>9</v>
          </cell>
          <cell r="B748" t="str">
            <v>Hendle pintu Stainless</v>
          </cell>
          <cell r="C748" t="str">
            <v>Set</v>
          </cell>
          <cell r="D748">
            <v>261652.5</v>
          </cell>
          <cell r="E748">
            <v>2</v>
          </cell>
          <cell r="F748">
            <v>523305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</row>
        <row r="749">
          <cell r="A749">
            <v>10</v>
          </cell>
          <cell r="B749" t="str">
            <v>Kunci Pintu Handle stainleess (dorma)</v>
          </cell>
          <cell r="C749" t="str">
            <v>Set</v>
          </cell>
          <cell r="D749">
            <v>650000</v>
          </cell>
          <cell r="E749">
            <v>2</v>
          </cell>
          <cell r="F749">
            <v>1300000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</row>
        <row r="750">
          <cell r="A750">
            <v>11</v>
          </cell>
          <cell r="B750" t="str">
            <v>Kunci tanam Antik</v>
          </cell>
          <cell r="C750" t="str">
            <v>Set</v>
          </cell>
          <cell r="D750">
            <v>265000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</row>
        <row r="751">
          <cell r="A751">
            <v>12</v>
          </cell>
          <cell r="B751" t="str">
            <v>Kunci tanam biasa</v>
          </cell>
          <cell r="C751" t="str">
            <v>Set</v>
          </cell>
          <cell r="D751">
            <v>168565</v>
          </cell>
          <cell r="E751">
            <v>2</v>
          </cell>
          <cell r="F751">
            <v>337130</v>
          </cell>
          <cell r="G751">
            <v>1</v>
          </cell>
          <cell r="H751">
            <v>168565</v>
          </cell>
          <cell r="I751">
            <v>1</v>
          </cell>
          <cell r="J751">
            <v>168565</v>
          </cell>
          <cell r="K751">
            <v>1</v>
          </cell>
          <cell r="L751">
            <v>168565</v>
          </cell>
          <cell r="M751">
            <v>1</v>
          </cell>
          <cell r="N751">
            <v>168565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</row>
        <row r="752">
          <cell r="A752">
            <v>13</v>
          </cell>
          <cell r="B752" t="str">
            <v>Kunci Silinder</v>
          </cell>
          <cell r="C752" t="str">
            <v>Set</v>
          </cell>
          <cell r="D752">
            <v>217900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</row>
        <row r="753">
          <cell r="A753">
            <v>14</v>
          </cell>
          <cell r="B753" t="str">
            <v>Kunci Selot</v>
          </cell>
          <cell r="C753" t="str">
            <v>Set</v>
          </cell>
          <cell r="D753">
            <v>48300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</row>
        <row r="754">
          <cell r="A754">
            <v>15</v>
          </cell>
          <cell r="B754" t="str">
            <v>Engsel jendela</v>
          </cell>
          <cell r="C754" t="str">
            <v>Bh</v>
          </cell>
          <cell r="D754">
            <v>16600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6</v>
          </cell>
          <cell r="P754">
            <v>99600</v>
          </cell>
          <cell r="Q754">
            <v>0</v>
          </cell>
          <cell r="R754">
            <v>0</v>
          </cell>
        </row>
        <row r="755">
          <cell r="A755">
            <v>16</v>
          </cell>
          <cell r="B755" t="str">
            <v>Engsel pintu</v>
          </cell>
          <cell r="C755" t="str">
            <v>Bh</v>
          </cell>
          <cell r="D755">
            <v>44395.75</v>
          </cell>
          <cell r="E755">
            <v>4</v>
          </cell>
          <cell r="F755">
            <v>177583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3</v>
          </cell>
          <cell r="L755">
            <v>133187.25</v>
          </cell>
          <cell r="M755">
            <v>3</v>
          </cell>
          <cell r="N755">
            <v>133187.25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</row>
        <row r="756">
          <cell r="A756">
            <v>17</v>
          </cell>
          <cell r="B756" t="str">
            <v>Engsel Pintu dari pipa besi dia 2 cm</v>
          </cell>
          <cell r="C756" t="str">
            <v>Bh</v>
          </cell>
          <cell r="D756">
            <v>66593.625</v>
          </cell>
          <cell r="E756">
            <v>0</v>
          </cell>
          <cell r="F756">
            <v>0</v>
          </cell>
          <cell r="G756">
            <v>2</v>
          </cell>
          <cell r="H756">
            <v>133187.25</v>
          </cell>
          <cell r="I756">
            <v>2</v>
          </cell>
          <cell r="J756">
            <v>133187.25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</row>
        <row r="757">
          <cell r="A757">
            <v>18</v>
          </cell>
          <cell r="B757" t="str">
            <v>Kait/hak angin</v>
          </cell>
          <cell r="C757" t="str">
            <v>Set</v>
          </cell>
          <cell r="D757">
            <v>27000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6</v>
          </cell>
          <cell r="P757">
            <v>162000</v>
          </cell>
          <cell r="Q757">
            <v>0</v>
          </cell>
          <cell r="R757">
            <v>0</v>
          </cell>
        </row>
        <row r="758">
          <cell r="A758">
            <v>19</v>
          </cell>
          <cell r="B758" t="str">
            <v>Grendel pintu kuningan</v>
          </cell>
          <cell r="C758" t="str">
            <v>Bh</v>
          </cell>
          <cell r="D758">
            <v>125000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</row>
        <row r="759">
          <cell r="A759">
            <v>20</v>
          </cell>
          <cell r="B759" t="str">
            <v xml:space="preserve">Grendel jendela </v>
          </cell>
          <cell r="C759" t="str">
            <v>Bh</v>
          </cell>
          <cell r="D759">
            <v>8100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</row>
        <row r="760">
          <cell r="A760">
            <v>21</v>
          </cell>
          <cell r="B760" t="str">
            <v>Grendel pintu</v>
          </cell>
          <cell r="C760" t="str">
            <v>Bh</v>
          </cell>
          <cell r="D760">
            <v>14200</v>
          </cell>
          <cell r="E760">
            <v>2</v>
          </cell>
          <cell r="F760">
            <v>28400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3</v>
          </cell>
          <cell r="P760">
            <v>42600</v>
          </cell>
          <cell r="Q760">
            <v>0</v>
          </cell>
          <cell r="R760">
            <v>0</v>
          </cell>
        </row>
        <row r="761">
          <cell r="A761">
            <v>22</v>
          </cell>
          <cell r="B761" t="str">
            <v>Stripting Knip</v>
          </cell>
          <cell r="C761" t="str">
            <v>Set</v>
          </cell>
          <cell r="D761">
            <v>13700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</row>
        <row r="762">
          <cell r="A762">
            <v>23</v>
          </cell>
          <cell r="B762" t="str">
            <v>Door Closer</v>
          </cell>
          <cell r="C762" t="str">
            <v>Set</v>
          </cell>
          <cell r="D762">
            <v>260800</v>
          </cell>
          <cell r="E762">
            <v>2</v>
          </cell>
          <cell r="F762">
            <v>521600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</row>
        <row r="763">
          <cell r="A763">
            <v>24</v>
          </cell>
          <cell r="B763" t="str">
            <v>Door Holder</v>
          </cell>
          <cell r="C763" t="str">
            <v>Set</v>
          </cell>
          <cell r="D763">
            <v>500000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</row>
        <row r="764">
          <cell r="A764">
            <v>25</v>
          </cell>
          <cell r="B764" t="str">
            <v>Door Stop</v>
          </cell>
          <cell r="C764" t="str">
            <v>Set</v>
          </cell>
          <cell r="D764">
            <v>32100</v>
          </cell>
          <cell r="E764">
            <v>2</v>
          </cell>
          <cell r="F764">
            <v>64200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</row>
        <row r="765">
          <cell r="A765">
            <v>26</v>
          </cell>
          <cell r="B765" t="str">
            <v>Kaca bening 5 mm</v>
          </cell>
          <cell r="C765" t="str">
            <v>M2</v>
          </cell>
          <cell r="D765">
            <v>66700</v>
          </cell>
          <cell r="E765">
            <v>0.12719999999999998</v>
          </cell>
          <cell r="F765">
            <v>8484.239999999998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0.25919999999999999</v>
          </cell>
          <cell r="P765">
            <v>17288.64</v>
          </cell>
          <cell r="Q765">
            <v>0</v>
          </cell>
          <cell r="R765">
            <v>0</v>
          </cell>
        </row>
        <row r="766">
          <cell r="A766">
            <v>27</v>
          </cell>
          <cell r="B766" t="str">
            <v>Kaca bening 10 mm</v>
          </cell>
          <cell r="C766" t="str">
            <v>M2</v>
          </cell>
          <cell r="D766">
            <v>280895.75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1.1235000000000002</v>
          </cell>
          <cell r="P766">
            <v>315586.37512500002</v>
          </cell>
          <cell r="Q766">
            <v>0</v>
          </cell>
          <cell r="R766">
            <v>0</v>
          </cell>
        </row>
        <row r="767">
          <cell r="A767">
            <v>28</v>
          </cell>
          <cell r="B767" t="str">
            <v>Kaca Bening 12 mm</v>
          </cell>
          <cell r="C767" t="str">
            <v>M2</v>
          </cell>
          <cell r="D767">
            <v>403787.64062499994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</row>
        <row r="768">
          <cell r="A768">
            <v>29</v>
          </cell>
          <cell r="B768" t="str">
            <v>Besi hollow 4/4</v>
          </cell>
          <cell r="C768" t="str">
            <v>M'</v>
          </cell>
          <cell r="D768">
            <v>48625.000000000051</v>
          </cell>
          <cell r="E768">
            <v>0</v>
          </cell>
          <cell r="F768">
            <v>0</v>
          </cell>
          <cell r="G768">
            <v>5.09</v>
          </cell>
          <cell r="H768">
            <v>247501.25000000026</v>
          </cell>
          <cell r="I768">
            <v>5.09</v>
          </cell>
          <cell r="J768">
            <v>247501.25000000026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</row>
        <row r="769">
          <cell r="A769">
            <v>30</v>
          </cell>
          <cell r="B769" t="str">
            <v>Besi hollow 6/6</v>
          </cell>
          <cell r="C769" t="str">
            <v>M'</v>
          </cell>
          <cell r="D769">
            <v>74462.500000000058</v>
          </cell>
          <cell r="E769">
            <v>0</v>
          </cell>
          <cell r="F769">
            <v>0</v>
          </cell>
          <cell r="G769">
            <v>5.09</v>
          </cell>
          <cell r="H769">
            <v>379014.12500000029</v>
          </cell>
          <cell r="I769">
            <v>5.09</v>
          </cell>
          <cell r="J769">
            <v>379014.12500000029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</row>
        <row r="770">
          <cell r="A770">
            <v>31</v>
          </cell>
          <cell r="B770" t="str">
            <v>Besi hollow 2.5/5</v>
          </cell>
          <cell r="C770" t="str">
            <v>Kg</v>
          </cell>
          <cell r="D770">
            <v>74462.500000000058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</row>
        <row r="771">
          <cell r="A771">
            <v>32</v>
          </cell>
          <cell r="B771" t="str">
            <v>Besi hollow 5/5</v>
          </cell>
          <cell r="C771" t="str">
            <v>Kg</v>
          </cell>
          <cell r="D771">
            <v>74462.500000000058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</row>
        <row r="772">
          <cell r="A772">
            <v>33</v>
          </cell>
          <cell r="B772" t="str">
            <v>Besi hollow 2/2</v>
          </cell>
          <cell r="C772" t="str">
            <v>Kg</v>
          </cell>
          <cell r="D772">
            <v>74462.500000000058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</row>
        <row r="773">
          <cell r="A773">
            <v>34</v>
          </cell>
          <cell r="B773" t="str">
            <v>Besi hollow 2/4</v>
          </cell>
          <cell r="C773" t="str">
            <v>Kg</v>
          </cell>
          <cell r="D773">
            <v>74462.500000000058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</row>
        <row r="774">
          <cell r="A774">
            <v>35</v>
          </cell>
          <cell r="B774" t="str">
            <v>Kaca Tempered 12 mm</v>
          </cell>
          <cell r="C774" t="str">
            <v>M2</v>
          </cell>
          <cell r="D774">
            <v>528395.75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</row>
        <row r="775">
          <cell r="A775">
            <v>36</v>
          </cell>
          <cell r="B775" t="str">
            <v>Glass Block</v>
          </cell>
          <cell r="C775" t="str">
            <v>Bh</v>
          </cell>
          <cell r="D775">
            <v>45000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</row>
        <row r="776">
          <cell r="A776">
            <v>37</v>
          </cell>
          <cell r="B776" t="str">
            <v>Kaca Es</v>
          </cell>
          <cell r="C776" t="str">
            <v>M2</v>
          </cell>
          <cell r="D776">
            <v>66700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0.24</v>
          </cell>
          <cell r="R776">
            <v>16008</v>
          </cell>
        </row>
        <row r="777">
          <cell r="A777">
            <v>38</v>
          </cell>
          <cell r="B777" t="str">
            <v>Krepyak Kaca Nako + Kerangka</v>
          </cell>
          <cell r="C777" t="str">
            <v>M2</v>
          </cell>
          <cell r="D777">
            <v>81300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</row>
        <row r="778">
          <cell r="A778">
            <v>39</v>
          </cell>
          <cell r="B778" t="str">
            <v>Sticker Efek Kaca Es</v>
          </cell>
          <cell r="C778" t="str">
            <v>M2</v>
          </cell>
          <cell r="D778">
            <v>150000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</row>
        <row r="779">
          <cell r="A779">
            <v>40</v>
          </cell>
          <cell r="B779" t="str">
            <v>Rel Pintu Dorong</v>
          </cell>
          <cell r="C779" t="str">
            <v>M'</v>
          </cell>
          <cell r="D779">
            <v>275000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</row>
        <row r="780">
          <cell r="A780">
            <v>41</v>
          </cell>
          <cell r="B780" t="str">
            <v>Rolling Door</v>
          </cell>
          <cell r="C780" t="str">
            <v>M2</v>
          </cell>
          <cell r="D780">
            <v>358100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</row>
        <row r="781">
          <cell r="A781">
            <v>42</v>
          </cell>
          <cell r="B781" t="str">
            <v>Roster</v>
          </cell>
          <cell r="C781" t="str">
            <v>M2</v>
          </cell>
          <cell r="D781">
            <v>133850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</row>
        <row r="782">
          <cell r="A782">
            <v>43</v>
          </cell>
          <cell r="B782" t="str">
            <v>Gipsum Board</v>
          </cell>
          <cell r="C782" t="str">
            <v>M2</v>
          </cell>
          <cell r="D782">
            <v>29000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</row>
        <row r="783">
          <cell r="A783">
            <v>44</v>
          </cell>
          <cell r="B783" t="str">
            <v>List Gipsum</v>
          </cell>
          <cell r="C783" t="str">
            <v>M'</v>
          </cell>
          <cell r="D783">
            <v>17300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</row>
        <row r="784">
          <cell r="A784">
            <v>45</v>
          </cell>
          <cell r="B784" t="str">
            <v>Sealent</v>
          </cell>
          <cell r="C784" t="str">
            <v>M'</v>
          </cell>
          <cell r="D784">
            <v>8400</v>
          </cell>
          <cell r="E784">
            <v>5.68</v>
          </cell>
          <cell r="F784">
            <v>47712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18.04</v>
          </cell>
          <cell r="P784">
            <v>151536</v>
          </cell>
          <cell r="Q784">
            <v>6.4</v>
          </cell>
          <cell r="R784">
            <v>53760</v>
          </cell>
        </row>
        <row r="785">
          <cell r="A785">
            <v>46</v>
          </cell>
          <cell r="B785" t="str">
            <v>Benangan Kusen</v>
          </cell>
          <cell r="C785" t="str">
            <v>M'</v>
          </cell>
          <cell r="D785">
            <v>4296.0074999999997</v>
          </cell>
          <cell r="E785">
            <v>11.76</v>
          </cell>
          <cell r="F785">
            <v>50521.048199999997</v>
          </cell>
          <cell r="G785">
            <v>5.5990000000000002</v>
          </cell>
          <cell r="H785">
            <v>24053.345992499999</v>
          </cell>
          <cell r="I785">
            <v>5.5990000000000002</v>
          </cell>
          <cell r="J785">
            <v>24053.345992499999</v>
          </cell>
          <cell r="K785">
            <v>5.7839999999999998</v>
          </cell>
          <cell r="L785">
            <v>24848.107379999998</v>
          </cell>
          <cell r="M785">
            <v>5.7839999999999998</v>
          </cell>
          <cell r="N785">
            <v>24848.107379999998</v>
          </cell>
          <cell r="O785">
            <v>13.6</v>
          </cell>
          <cell r="P785">
            <v>58425.701999999997</v>
          </cell>
          <cell r="Q785">
            <v>4</v>
          </cell>
          <cell r="R785">
            <v>17184.03</v>
          </cell>
        </row>
        <row r="786">
          <cell r="A786">
            <v>47</v>
          </cell>
          <cell r="B786" t="str">
            <v xml:space="preserve">Cat Kayu </v>
          </cell>
          <cell r="C786" t="str">
            <v>M2</v>
          </cell>
          <cell r="D786">
            <v>19370.5</v>
          </cell>
          <cell r="E786">
            <v>6.6879999999999997</v>
          </cell>
          <cell r="F786">
            <v>129549.90399999999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4.0991999999999997</v>
          </cell>
          <cell r="L786">
            <v>79403.553599999999</v>
          </cell>
          <cell r="M786">
            <v>4.0991999999999997</v>
          </cell>
          <cell r="N786">
            <v>79403.553599999999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</row>
        <row r="787">
          <cell r="A787">
            <v>48</v>
          </cell>
          <cell r="B787" t="str">
            <v>Cat Besi</v>
          </cell>
          <cell r="C787" t="str">
            <v>M2</v>
          </cell>
          <cell r="D787">
            <v>13698</v>
          </cell>
          <cell r="E787">
            <v>0</v>
          </cell>
          <cell r="F787">
            <v>0</v>
          </cell>
          <cell r="G787">
            <v>5.6445590696960588</v>
          </cell>
          <cell r="H787">
            <v>77319.170136696615</v>
          </cell>
          <cell r="I787">
            <v>5.6445590696960588</v>
          </cell>
          <cell r="J787">
            <v>77319.170136696615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</row>
        <row r="788">
          <cell r="A788">
            <v>49</v>
          </cell>
          <cell r="B788" t="str">
            <v>Cat Dinding</v>
          </cell>
          <cell r="C788" t="str">
            <v>M2</v>
          </cell>
          <cell r="D788">
            <v>9900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</row>
        <row r="789">
          <cell r="A789">
            <v>50</v>
          </cell>
          <cell r="B789" t="str">
            <v>Rel Jendela Geser</v>
          </cell>
          <cell r="C789" t="str">
            <v>M'</v>
          </cell>
          <cell r="D789">
            <v>275000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R789">
            <v>0</v>
          </cell>
        </row>
        <row r="791">
          <cell r="B791" t="str">
            <v>Jumlah Harga</v>
          </cell>
          <cell r="F791">
            <v>3295405.1922000004</v>
          </cell>
          <cell r="H791">
            <v>1760337.7291291971</v>
          </cell>
          <cell r="J791">
            <v>1760337.7291291971</v>
          </cell>
          <cell r="L791">
            <v>1690743.9109799999</v>
          </cell>
          <cell r="N791">
            <v>1690743.9109799999</v>
          </cell>
          <cell r="P791">
            <v>1884105.1171249999</v>
          </cell>
          <cell r="R791">
            <v>86952.03</v>
          </cell>
        </row>
        <row r="794">
          <cell r="A794" t="str">
            <v>ANALIS ROSTER (DALAM M2)</v>
          </cell>
        </row>
        <row r="795">
          <cell r="A795" t="str">
            <v>No.</v>
          </cell>
          <cell r="B795" t="str">
            <v>Item Pekerjaan</v>
          </cell>
          <cell r="C795" t="str">
            <v>Satuan</v>
          </cell>
          <cell r="D795" t="str">
            <v>Harga Satuan</v>
          </cell>
          <cell r="E795" t="str">
            <v>P1</v>
          </cell>
        </row>
        <row r="796">
          <cell r="D796" t="str">
            <v>Rp.</v>
          </cell>
          <cell r="E796" t="str">
            <v>Vol.</v>
          </cell>
          <cell r="F796" t="str">
            <v>Jumlah Harga</v>
          </cell>
        </row>
        <row r="797">
          <cell r="A797" t="str">
            <v>XI.</v>
          </cell>
          <cell r="B797" t="str">
            <v>ANALIS ROSTER (DALAM M2)</v>
          </cell>
        </row>
        <row r="799">
          <cell r="A799">
            <v>1</v>
          </cell>
          <cell r="B799" t="str">
            <v>Roster</v>
          </cell>
          <cell r="C799" t="str">
            <v>M2</v>
          </cell>
          <cell r="D799">
            <v>133850</v>
          </cell>
          <cell r="E799">
            <v>1</v>
          </cell>
          <cell r="F799">
            <v>133850</v>
          </cell>
        </row>
        <row r="800">
          <cell r="A800">
            <v>2</v>
          </cell>
          <cell r="B800" t="str">
            <v>Benangan Kusen</v>
          </cell>
          <cell r="C800" t="str">
            <v>M'</v>
          </cell>
          <cell r="D800">
            <v>4296.0074999999997</v>
          </cell>
          <cell r="E800">
            <v>8</v>
          </cell>
          <cell r="F800">
            <v>34368.06</v>
          </cell>
        </row>
        <row r="801">
          <cell r="A801">
            <v>3</v>
          </cell>
          <cell r="B801" t="str">
            <v>Cat Dinding</v>
          </cell>
          <cell r="C801" t="str">
            <v>M2</v>
          </cell>
          <cell r="D801">
            <v>9900</v>
          </cell>
          <cell r="E801">
            <v>2</v>
          </cell>
          <cell r="F801">
            <v>19800</v>
          </cell>
        </row>
        <row r="803">
          <cell r="B803" t="str">
            <v>Jumlah Harga</v>
          </cell>
          <cell r="F803">
            <v>188018.06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kap. M-E"/>
      <sheetName val="Plumbing "/>
      <sheetName val="AC"/>
      <sheetName val="EF"/>
      <sheetName val="Hydrant"/>
      <sheetName val="Elektrikal"/>
      <sheetName val="Telepone"/>
      <sheetName val="Sound System"/>
      <sheetName val="MATV+CCTV+PTR"/>
      <sheetName val="Spek"/>
      <sheetName val="Lampu "/>
      <sheetName val="Harga "/>
      <sheetName val="FINISHING"/>
      <sheetName val="Up &amp; bhn"/>
      <sheetName val="Str"/>
      <sheetName val="DAF-4"/>
      <sheetName val="Hrg.S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0">
          <cell r="L10">
            <v>3664.27734375</v>
          </cell>
        </row>
        <row r="16">
          <cell r="L16">
            <v>22167.59765625</v>
          </cell>
        </row>
        <row r="17">
          <cell r="L17">
            <v>36739.8046875</v>
          </cell>
        </row>
        <row r="19">
          <cell r="L19">
            <v>83863.30078125</v>
          </cell>
        </row>
        <row r="82">
          <cell r="L82">
            <v>42140.3125</v>
          </cell>
        </row>
        <row r="84">
          <cell r="L84">
            <v>89484.375</v>
          </cell>
        </row>
        <row r="85">
          <cell r="L85">
            <v>115634.89583333334</v>
          </cell>
        </row>
        <row r="86">
          <cell r="L86">
            <v>165132.8125</v>
          </cell>
        </row>
        <row r="88">
          <cell r="L88">
            <v>289584.375</v>
          </cell>
        </row>
        <row r="97">
          <cell r="L97">
            <v>15884.375</v>
          </cell>
        </row>
        <row r="98">
          <cell r="L98">
            <v>19909.375</v>
          </cell>
        </row>
        <row r="99">
          <cell r="L99">
            <v>30954.166666666664</v>
          </cell>
        </row>
        <row r="100">
          <cell r="L100">
            <v>41615.625</v>
          </cell>
        </row>
        <row r="101">
          <cell r="L101">
            <v>46395.3125</v>
          </cell>
        </row>
        <row r="102">
          <cell r="L102">
            <v>63250</v>
          </cell>
        </row>
        <row r="103">
          <cell r="L103">
            <v>84560.9375</v>
          </cell>
        </row>
        <row r="104">
          <cell r="L104">
            <v>106734.375</v>
          </cell>
        </row>
        <row r="140">
          <cell r="L140">
            <v>10925</v>
          </cell>
        </row>
        <row r="141">
          <cell r="L141">
            <v>14260</v>
          </cell>
        </row>
        <row r="142">
          <cell r="L142">
            <v>22137.5</v>
          </cell>
        </row>
        <row r="143">
          <cell r="L143">
            <v>33810</v>
          </cell>
        </row>
        <row r="146">
          <cell r="L146">
            <v>86480</v>
          </cell>
        </row>
        <row r="147">
          <cell r="L147">
            <v>121095</v>
          </cell>
        </row>
        <row r="148">
          <cell r="L148">
            <v>164795</v>
          </cell>
        </row>
        <row r="153">
          <cell r="L153">
            <v>512555</v>
          </cell>
        </row>
        <row r="169">
          <cell r="L169">
            <v>51390.625</v>
          </cell>
        </row>
        <row r="170">
          <cell r="L170">
            <v>71300</v>
          </cell>
        </row>
        <row r="171">
          <cell r="L171">
            <v>99618.75</v>
          </cell>
        </row>
        <row r="172">
          <cell r="L172">
            <v>126715.625</v>
          </cell>
        </row>
        <row r="173">
          <cell r="L173">
            <v>190756.25</v>
          </cell>
        </row>
        <row r="174">
          <cell r="L174">
            <v>941203.125</v>
          </cell>
        </row>
        <row r="175">
          <cell r="L175">
            <v>1134403.125</v>
          </cell>
        </row>
        <row r="181">
          <cell r="L181">
            <v>161431.25</v>
          </cell>
        </row>
        <row r="183">
          <cell r="L183">
            <v>393300</v>
          </cell>
        </row>
        <row r="184">
          <cell r="L184">
            <v>515703.125</v>
          </cell>
        </row>
        <row r="186">
          <cell r="L186">
            <v>1134403.125</v>
          </cell>
        </row>
        <row r="187">
          <cell r="L187">
            <v>1615606.25</v>
          </cell>
        </row>
        <row r="189">
          <cell r="L189">
            <v>2985256.25</v>
          </cell>
        </row>
        <row r="197">
          <cell r="L197">
            <v>161071.875</v>
          </cell>
        </row>
        <row r="198">
          <cell r="L198">
            <v>253790.625</v>
          </cell>
        </row>
        <row r="217">
          <cell r="L217">
            <v>337237.5</v>
          </cell>
        </row>
        <row r="218">
          <cell r="L218">
            <v>877234.375</v>
          </cell>
        </row>
        <row r="222">
          <cell r="L222">
            <v>533887.5</v>
          </cell>
        </row>
        <row r="225">
          <cell r="L225">
            <v>1475018.75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A.4"/>
      <sheetName val="JW"/>
      <sheetName val="JA"/>
      <sheetName val="JB"/>
      <sheetName val="010-111"/>
      <sheetName val="112-885"/>
      <sheetName val="Anl.+"/>
      <sheetName val="Anl.BOW"/>
      <sheetName val="P"/>
      <sheetName val="L"/>
      <sheetName val="M"/>
      <sheetName val="E"/>
      <sheetName val="REKAN"/>
      <sheetName val="PB"/>
      <sheetName val="K.8"/>
      <sheetName val="K.9"/>
      <sheetName val="JU"/>
      <sheetName val="BAG_2"/>
      <sheetName val="K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5522">
          <cell r="A5522" t="str">
            <v>ANALISA HARGA SATUAN</v>
          </cell>
          <cell r="L5522" t="str">
            <v>KODE</v>
          </cell>
        </row>
        <row r="5523">
          <cell r="A5523" t="str">
            <v>PASANG PAVING BLOK (INTER BLOK)</v>
          </cell>
        </row>
        <row r="5524">
          <cell r="A5524" t="str">
            <v>(MENGGUNAKAN BURUH)</v>
          </cell>
          <cell r="L5524" t="str">
            <v>Supl XII</v>
          </cell>
        </row>
        <row r="5526">
          <cell r="A5526" t="str">
            <v xml:space="preserve"> PROPINSI            :</v>
          </cell>
          <cell r="C5526" t="str">
            <v>LAMPUNG</v>
          </cell>
          <cell r="E5526" t="str">
            <v>KODE</v>
          </cell>
          <cell r="F5526" t="str">
            <v xml:space="preserve">KOTA </v>
          </cell>
          <cell r="H5526" t="str">
            <v>KODE</v>
          </cell>
          <cell r="I5526" t="str">
            <v xml:space="preserve"> DISIAPKAN OLEH :</v>
          </cell>
          <cell r="K5526" t="str">
            <v>TANGGAL</v>
          </cell>
        </row>
        <row r="5527">
          <cell r="E5527" t="str">
            <v>[071]</v>
          </cell>
          <cell r="F5527" t="str">
            <v>BANDAR LAMPUNG</v>
          </cell>
          <cell r="H5527" t="str">
            <v>[018]</v>
          </cell>
          <cell r="I5527" t="str">
            <v>CV.PUTRA SILIWANGI JAYA</v>
          </cell>
          <cell r="K5527" t="str">
            <v>05 Agustus 2005</v>
          </cell>
        </row>
        <row r="5530">
          <cell r="A5530" t="str">
            <v xml:space="preserve"> URAIAN</v>
          </cell>
          <cell r="F5530" t="str">
            <v xml:space="preserve"> ANGGAPAN / ASUMSI</v>
          </cell>
        </row>
        <row r="5531">
          <cell r="A5531" t="str">
            <v xml:space="preserve"> 1.</v>
          </cell>
          <cell r="B5531" t="str">
            <v>Paving block diadakan leveransir dilokasi</v>
          </cell>
          <cell r="F5531" t="str">
            <v xml:space="preserve"> 1. Lapisan bawah diberi pasir urug tebal 5 cm</v>
          </cell>
        </row>
        <row r="5532">
          <cell r="B5532" t="str">
            <v>proyek</v>
          </cell>
          <cell r="F5532" t="str">
            <v xml:space="preserve"> 2. Bidang yang akan dipasang paving diratakan terlebih dahulu dan dipadatkan</v>
          </cell>
        </row>
        <row r="5533">
          <cell r="A5533" t="str">
            <v>2.</v>
          </cell>
          <cell r="B5533" t="str">
            <v>Pasir urug alas tebal 5 cm padat atau 4 - 8</v>
          </cell>
          <cell r="F5533" t="str">
            <v xml:space="preserve"> 3. Paving Blok 1 M2 sebanyak 38 buah tebal 8 cm</v>
          </cell>
        </row>
        <row r="5534">
          <cell r="B5534" t="str">
            <v>cm gembur dia &lt; 9,5 cm kadar air maksimum</v>
          </cell>
          <cell r="F5534" t="str">
            <v xml:space="preserve"> 4. Menggunakan tenaga manusia 175 m2/hari</v>
          </cell>
        </row>
        <row r="5535">
          <cell r="B5535" t="str">
            <v>10%</v>
          </cell>
          <cell r="F5535" t="str">
            <v xml:space="preserve"> 5. Paving block mempunyai kekuatan tekan 250 kg/cm2</v>
          </cell>
        </row>
        <row r="5536">
          <cell r="A5536" t="str">
            <v>3.</v>
          </cell>
          <cell r="B5536" t="str">
            <v>Paving block 38 buah/m2</v>
          </cell>
          <cell r="F5536" t="str">
            <v xml:space="preserve"> 6. Pasir pengisi/filler sand dia &lt; 4,5 mm, 0,75 m3/100 m2</v>
          </cell>
        </row>
        <row r="5537">
          <cell r="A5537" t="str">
            <v>4.</v>
          </cell>
          <cell r="B5537" t="str">
            <v>Pasir pengisi /pasir pasang atau filler sand</v>
          </cell>
          <cell r="F5537" t="str">
            <v xml:space="preserve"> 7. Alat bantu 1 set</v>
          </cell>
        </row>
        <row r="5538">
          <cell r="B5538" t="str">
            <v>0,75 m3/ 100 m2 dia &lt; 4,5 mm dicampur pasir</v>
          </cell>
        </row>
        <row r="5539">
          <cell r="B5539" t="str">
            <v>urug 10% lebar net 2 - 4 mm</v>
          </cell>
        </row>
        <row r="5542">
          <cell r="F5542" t="str">
            <v/>
          </cell>
        </row>
        <row r="5543">
          <cell r="B5543" t="str">
            <v>PEKERJA</v>
          </cell>
          <cell r="E5543" t="str">
            <v>JUMLAH</v>
          </cell>
          <cell r="F5543" t="str">
            <v>HARI</v>
          </cell>
          <cell r="G5543" t="str">
            <v>KODE</v>
          </cell>
          <cell r="H5543" t="str">
            <v>TOTAL VOL</v>
          </cell>
          <cell r="I5543" t="str">
            <v>UPAH</v>
          </cell>
          <cell r="J5543" t="str">
            <v>BIAYA</v>
          </cell>
          <cell r="K5543" t="str">
            <v>SUB TOTAL</v>
          </cell>
        </row>
        <row r="5544">
          <cell r="E5544" t="str">
            <v>ORANG</v>
          </cell>
          <cell r="H5544" t="str">
            <v>(Orang-hari)</v>
          </cell>
          <cell r="I5544" t="str">
            <v>(Rp.)</v>
          </cell>
          <cell r="J5544" t="str">
            <v>(Rp)</v>
          </cell>
          <cell r="K5544" t="str">
            <v>(Rp)</v>
          </cell>
        </row>
        <row r="5546">
          <cell r="A5546" t="str">
            <v>P</v>
          </cell>
          <cell r="B5546" t="str">
            <v xml:space="preserve"> Buruh terampil</v>
          </cell>
          <cell r="E5546">
            <v>10</v>
          </cell>
          <cell r="F5546">
            <v>1</v>
          </cell>
          <cell r="G5546" t="str">
            <v>L 106</v>
          </cell>
          <cell r="H5546">
            <v>10</v>
          </cell>
          <cell r="I5546">
            <v>24800</v>
          </cell>
          <cell r="J5546">
            <v>248000</v>
          </cell>
        </row>
        <row r="5547">
          <cell r="A5547" t="str">
            <v>E</v>
          </cell>
          <cell r="B5547" t="str">
            <v>Operator terampil</v>
          </cell>
          <cell r="E5547">
            <v>2</v>
          </cell>
          <cell r="F5547">
            <v>1</v>
          </cell>
          <cell r="G5547" t="str">
            <v>L 081</v>
          </cell>
          <cell r="H5547">
            <v>2</v>
          </cell>
          <cell r="I5547">
            <v>34400</v>
          </cell>
          <cell r="J5547">
            <v>68800</v>
          </cell>
        </row>
        <row r="5548">
          <cell r="A5548" t="str">
            <v>K</v>
          </cell>
          <cell r="B5548" t="str">
            <v xml:space="preserve"> Mandor</v>
          </cell>
          <cell r="E5548">
            <v>1</v>
          </cell>
          <cell r="F5548">
            <v>1</v>
          </cell>
          <cell r="G5548" t="str">
            <v>L 061</v>
          </cell>
          <cell r="H5548">
            <v>1</v>
          </cell>
          <cell r="I5548">
            <v>34400</v>
          </cell>
          <cell r="J5548">
            <v>34400</v>
          </cell>
        </row>
        <row r="5549">
          <cell r="A5549" t="str">
            <v>E</v>
          </cell>
        </row>
        <row r="5550">
          <cell r="A5550" t="str">
            <v>R</v>
          </cell>
        </row>
        <row r="5551">
          <cell r="A5551" t="str">
            <v>J</v>
          </cell>
        </row>
        <row r="5552">
          <cell r="A5552" t="str">
            <v>A</v>
          </cell>
        </row>
        <row r="5560">
          <cell r="D5560" t="str">
            <v xml:space="preserve"> JUMLAH BIAYA UNTUK PEKERJA</v>
          </cell>
          <cell r="L5560">
            <v>351200</v>
          </cell>
        </row>
        <row r="5561">
          <cell r="B5561" t="str">
            <v>MATERIAL</v>
          </cell>
          <cell r="F5561" t="str">
            <v>SATUAN</v>
          </cell>
          <cell r="G5561" t="str">
            <v>KODE</v>
          </cell>
          <cell r="H5561" t="str">
            <v>TOTAL VOL</v>
          </cell>
          <cell r="I5561" t="str">
            <v>H A R G A</v>
          </cell>
          <cell r="J5561" t="str">
            <v>BIAYA</v>
          </cell>
          <cell r="K5561" t="str">
            <v>SUB TOTAL</v>
          </cell>
        </row>
        <row r="5562">
          <cell r="I5562" t="str">
            <v>(Rp/Satuan)</v>
          </cell>
          <cell r="J5562" t="str">
            <v>(Rp)</v>
          </cell>
          <cell r="K5562" t="str">
            <v>(Rp)</v>
          </cell>
        </row>
        <row r="5563">
          <cell r="A5563" t="str">
            <v/>
          </cell>
        </row>
        <row r="5564">
          <cell r="A5564" t="str">
            <v>M</v>
          </cell>
          <cell r="B5564" t="str">
            <v>Paving blok 8 cm</v>
          </cell>
          <cell r="F5564" t="str">
            <v>Buah</v>
          </cell>
          <cell r="G5564" t="str">
            <v>B 004</v>
          </cell>
          <cell r="H5564">
            <v>6300</v>
          </cell>
          <cell r="I5564">
            <v>1100</v>
          </cell>
          <cell r="J5564">
            <v>6930000</v>
          </cell>
        </row>
        <row r="5565">
          <cell r="A5565" t="str">
            <v>A</v>
          </cell>
          <cell r="B5565" t="str">
            <v>Pasir urug</v>
          </cell>
          <cell r="F5565" t="str">
            <v>M3</v>
          </cell>
          <cell r="G5565" t="str">
            <v>M 040</v>
          </cell>
          <cell r="H5565">
            <v>8.75</v>
          </cell>
          <cell r="I5565">
            <v>69210</v>
          </cell>
          <cell r="J5565">
            <v>605587.5</v>
          </cell>
        </row>
        <row r="5566">
          <cell r="A5566" t="str">
            <v>T</v>
          </cell>
          <cell r="B5566" t="str">
            <v>Pasir Pasang</v>
          </cell>
          <cell r="F5566" t="str">
            <v>M3</v>
          </cell>
          <cell r="G5566" t="str">
            <v>M 041a</v>
          </cell>
          <cell r="H5566">
            <v>1.31</v>
          </cell>
          <cell r="I5566">
            <v>69210</v>
          </cell>
          <cell r="J5566">
            <v>90665.1</v>
          </cell>
        </row>
        <row r="5567">
          <cell r="A5567" t="str">
            <v>E</v>
          </cell>
          <cell r="B5567" t="str">
            <v>Alat bantu (set @ 3 alat)</v>
          </cell>
          <cell r="F5567" t="str">
            <v>set</v>
          </cell>
          <cell r="G5567" t="str">
            <v>M 170</v>
          </cell>
          <cell r="H5567">
            <v>0.05</v>
          </cell>
          <cell r="I5567">
            <v>49935</v>
          </cell>
          <cell r="J5567">
            <v>2496.75</v>
          </cell>
        </row>
        <row r="5568">
          <cell r="A5568" t="str">
            <v>R</v>
          </cell>
        </row>
        <row r="5569">
          <cell r="A5569" t="str">
            <v>I</v>
          </cell>
        </row>
        <row r="5570">
          <cell r="A5570" t="str">
            <v>A</v>
          </cell>
        </row>
        <row r="5571">
          <cell r="A5571" t="str">
            <v>L</v>
          </cell>
        </row>
        <row r="5573">
          <cell r="E5573" t="str">
            <v/>
          </cell>
        </row>
        <row r="5574">
          <cell r="E5574" t="str">
            <v/>
          </cell>
        </row>
        <row r="5575">
          <cell r="E5575" t="str">
            <v/>
          </cell>
        </row>
        <row r="5576">
          <cell r="B5576" t="str">
            <v/>
          </cell>
          <cell r="E5576" t="str">
            <v/>
          </cell>
          <cell r="F5576" t="str">
            <v/>
          </cell>
          <cell r="G5576" t="str">
            <v/>
          </cell>
          <cell r="H5576" t="str">
            <v/>
          </cell>
          <cell r="I5576" t="str">
            <v/>
          </cell>
        </row>
        <row r="5578">
          <cell r="D5578" t="str">
            <v xml:space="preserve"> JUMLAH BIAYA UNTUK MATERIAL</v>
          </cell>
          <cell r="L5578">
            <v>7628749.3499999996</v>
          </cell>
        </row>
        <row r="5579">
          <cell r="B5579" t="str">
            <v>PERALATAN</v>
          </cell>
          <cell r="E5579" t="str">
            <v>JUMLAH</v>
          </cell>
          <cell r="F5579" t="str">
            <v xml:space="preserve">HARI </v>
          </cell>
          <cell r="G5579" t="str">
            <v>KODE</v>
          </cell>
          <cell r="H5579" t="str">
            <v>JAM KERJA</v>
          </cell>
          <cell r="I5579" t="str">
            <v>HARGA</v>
          </cell>
          <cell r="J5579" t="str">
            <v>BIAYA</v>
          </cell>
          <cell r="K5579" t="str">
            <v>SUB TOTAL</v>
          </cell>
        </row>
        <row r="5580">
          <cell r="E5580" t="str">
            <v>ALAT</v>
          </cell>
          <cell r="F5580" t="str">
            <v>KERJA</v>
          </cell>
          <cell r="I5580" t="str">
            <v>(Rp/Jam)</v>
          </cell>
          <cell r="J5580" t="str">
            <v>(Rp)</v>
          </cell>
          <cell r="K5580" t="str">
            <v>(Rp)</v>
          </cell>
        </row>
        <row r="5582">
          <cell r="A5582" t="str">
            <v>P</v>
          </cell>
          <cell r="B5582" t="str">
            <v>Vibrator Plate 4 HP</v>
          </cell>
          <cell r="E5582">
            <v>2</v>
          </cell>
          <cell r="F5582">
            <v>1</v>
          </cell>
          <cell r="G5582" t="str">
            <v>E 088</v>
          </cell>
          <cell r="H5582">
            <v>10</v>
          </cell>
          <cell r="I5582">
            <v>44930</v>
          </cell>
          <cell r="J5582">
            <v>449300</v>
          </cell>
        </row>
        <row r="5583">
          <cell r="A5583" t="str">
            <v>E</v>
          </cell>
        </row>
        <row r="5584">
          <cell r="A5584" t="str">
            <v>R</v>
          </cell>
        </row>
        <row r="5585">
          <cell r="A5585" t="str">
            <v>A</v>
          </cell>
        </row>
        <row r="5586">
          <cell r="A5586" t="str">
            <v>L</v>
          </cell>
        </row>
        <row r="5587">
          <cell r="A5587" t="str">
            <v>A</v>
          </cell>
        </row>
        <row r="5588">
          <cell r="A5588" t="str">
            <v>T</v>
          </cell>
        </row>
        <row r="5589">
          <cell r="A5589" t="str">
            <v>A</v>
          </cell>
        </row>
        <row r="5590">
          <cell r="A5590" t="str">
            <v>N</v>
          </cell>
        </row>
        <row r="5596">
          <cell r="D5596" t="str">
            <v xml:space="preserve"> JUMLAH BIAYA UNTUK PERALATAN</v>
          </cell>
          <cell r="L5596">
            <v>449300</v>
          </cell>
        </row>
        <row r="5597">
          <cell r="J5597" t="str">
            <v xml:space="preserve"> T O T A L (Rp)</v>
          </cell>
          <cell r="L5597">
            <v>8429249.3499999996</v>
          </cell>
        </row>
        <row r="5599">
          <cell r="B5599" t="str">
            <v>VOLUME  :</v>
          </cell>
          <cell r="C5599">
            <v>175</v>
          </cell>
          <cell r="E5599" t="str">
            <v>SATUAN  :</v>
          </cell>
          <cell r="F5599" t="str">
            <v>M2</v>
          </cell>
          <cell r="H5599" t="str">
            <v>HARGA SATUAN  :</v>
          </cell>
          <cell r="I5599">
            <v>48167.14</v>
          </cell>
          <cell r="J5599" t="str">
            <v xml:space="preserve">                  per</v>
          </cell>
          <cell r="K5599" t="str">
            <v>M2</v>
          </cell>
        </row>
        <row r="5602">
          <cell r="A5602" t="str">
            <v>ANALISA HARGA SATUAN</v>
          </cell>
          <cell r="L5602" t="str">
            <v>KODE</v>
          </cell>
        </row>
        <row r="5603">
          <cell r="A5603" t="str">
            <v>BETON STRUKTUR TAK BERTULANG</v>
          </cell>
        </row>
        <row r="5604">
          <cell r="A5604" t="str">
            <v>(MENGGUNAKAN BURUH)</v>
          </cell>
          <cell r="L5604" t="str">
            <v>G.44</v>
          </cell>
        </row>
        <row r="5606">
          <cell r="A5606" t="str">
            <v xml:space="preserve"> PROPINSI            :</v>
          </cell>
          <cell r="C5606" t="str">
            <v>LAMPUNG</v>
          </cell>
          <cell r="E5606" t="str">
            <v>KODE</v>
          </cell>
          <cell r="F5606" t="str">
            <v xml:space="preserve">KOTA </v>
          </cell>
          <cell r="H5606" t="str">
            <v>KODE</v>
          </cell>
          <cell r="I5606" t="str">
            <v xml:space="preserve"> DISIAPKAN OLEH :</v>
          </cell>
          <cell r="K5606" t="str">
            <v>TANGGAL</v>
          </cell>
        </row>
        <row r="5607">
          <cell r="E5607" t="str">
            <v>[071]</v>
          </cell>
          <cell r="F5607" t="str">
            <v>BANDAR LAMPUNG</v>
          </cell>
          <cell r="H5607" t="str">
            <v>[018]</v>
          </cell>
          <cell r="I5607" t="str">
            <v>CV.PUTRA SILIWANGI JAYA</v>
          </cell>
          <cell r="K5607" t="str">
            <v>05 Agustus 2005</v>
          </cell>
        </row>
        <row r="5610">
          <cell r="A5610" t="str">
            <v xml:space="preserve"> URAIAN</v>
          </cell>
          <cell r="F5610" t="str">
            <v xml:space="preserve"> ANGGAPAN / ASUMSI</v>
          </cell>
        </row>
        <row r="5611">
          <cell r="A5611" t="str">
            <v>1.</v>
          </cell>
          <cell r="B5611" t="str">
            <v>Pemasok mengirim material</v>
          </cell>
          <cell r="F5611" t="str">
            <v xml:space="preserve"> 1. Bahan-bahan dasar dikirim ke lokasi pekerjaan oleh pemasok</v>
          </cell>
        </row>
        <row r="5612">
          <cell r="A5612" t="str">
            <v>2.</v>
          </cell>
          <cell r="B5612" t="str">
            <v>Acuan dipasang</v>
          </cell>
          <cell r="F5612" t="str">
            <v xml:space="preserve"> 2. Dipakai agresi pecah dan tersaring yang termurah</v>
          </cell>
        </row>
        <row r="5613">
          <cell r="A5613" t="str">
            <v>3.</v>
          </cell>
          <cell r="B5613" t="str">
            <v>Beton diaduk di lokasi pekerjaan</v>
          </cell>
          <cell r="F5613" t="str">
            <v xml:space="preserve"> 3. Dicor 6,0 m3/hari dengan 50 adukan/6 jam/hari</v>
          </cell>
        </row>
        <row r="5614">
          <cell r="A5614" t="str">
            <v>4.</v>
          </cell>
          <cell r="B5614" t="str">
            <v>Beton dicor dan digetar dengan padat</v>
          </cell>
          <cell r="F5614" t="str">
            <v xml:space="preserve"> 4. Adukan 1 Pc : 3 Ps : 6 Kr</v>
          </cell>
        </row>
        <row r="5615">
          <cell r="F5615" t="str">
            <v xml:space="preserve"> 5. Tidak termasuk acuan dan tulangan besi beton yang sedang dipasang</v>
          </cell>
        </row>
        <row r="5616">
          <cell r="F5616" t="str">
            <v xml:space="preserve"> 6. Untuk pekerjaan100 m3/hari</v>
          </cell>
        </row>
        <row r="5622">
          <cell r="F5622" t="str">
            <v/>
          </cell>
        </row>
        <row r="5623">
          <cell r="B5623" t="str">
            <v>PEKERJA</v>
          </cell>
          <cell r="E5623" t="str">
            <v>JUMLAH</v>
          </cell>
          <cell r="F5623" t="str">
            <v>HARI</v>
          </cell>
          <cell r="G5623" t="str">
            <v>KODE</v>
          </cell>
          <cell r="H5623" t="str">
            <v>TOTAL VOL</v>
          </cell>
          <cell r="I5623" t="str">
            <v>UPAH</v>
          </cell>
          <cell r="J5623" t="str">
            <v>BIAYA</v>
          </cell>
          <cell r="K5623" t="str">
            <v>SUB TOTAL</v>
          </cell>
        </row>
        <row r="5624">
          <cell r="E5624" t="str">
            <v>ORANG</v>
          </cell>
          <cell r="H5624" t="str">
            <v>(Orang-hari)</v>
          </cell>
          <cell r="I5624" t="str">
            <v>(Rp/Org/Hari)</v>
          </cell>
          <cell r="J5624" t="str">
            <v>(Rp)</v>
          </cell>
          <cell r="K5624" t="str">
            <v>(Rp)</v>
          </cell>
        </row>
        <row r="5626">
          <cell r="A5626" t="str">
            <v>P</v>
          </cell>
          <cell r="B5626" t="str">
            <v xml:space="preserve"> Buruh tak terampil</v>
          </cell>
          <cell r="E5626">
            <v>600</v>
          </cell>
          <cell r="F5626">
            <v>1</v>
          </cell>
          <cell r="G5626" t="str">
            <v>L 101</v>
          </cell>
          <cell r="H5626">
            <v>600</v>
          </cell>
          <cell r="I5626">
            <v>21800</v>
          </cell>
          <cell r="J5626">
            <v>13080000</v>
          </cell>
        </row>
        <row r="5627">
          <cell r="A5627" t="str">
            <v>E</v>
          </cell>
          <cell r="B5627" t="str">
            <v xml:space="preserve"> Mandor</v>
          </cell>
          <cell r="E5627">
            <v>30</v>
          </cell>
          <cell r="F5627">
            <v>1</v>
          </cell>
          <cell r="G5627" t="str">
            <v>L 061</v>
          </cell>
          <cell r="H5627">
            <v>30</v>
          </cell>
          <cell r="I5627">
            <v>34400</v>
          </cell>
          <cell r="J5627">
            <v>1032000</v>
          </cell>
        </row>
        <row r="5628">
          <cell r="A5628" t="str">
            <v>K</v>
          </cell>
          <cell r="B5628" t="str">
            <v>Tukang Batu</v>
          </cell>
          <cell r="E5628">
            <v>50</v>
          </cell>
          <cell r="F5628">
            <v>1</v>
          </cell>
          <cell r="G5628" t="str">
            <v>L 079</v>
          </cell>
          <cell r="H5628">
            <v>50</v>
          </cell>
          <cell r="I5628">
            <v>31400</v>
          </cell>
          <cell r="J5628">
            <v>1570000</v>
          </cell>
        </row>
        <row r="5629">
          <cell r="A5629" t="str">
            <v>E</v>
          </cell>
          <cell r="B5629" t="str">
            <v xml:space="preserve"> Kepala tukang</v>
          </cell>
          <cell r="E5629">
            <v>5</v>
          </cell>
          <cell r="F5629">
            <v>1</v>
          </cell>
          <cell r="G5629" t="str">
            <v>L 073</v>
          </cell>
          <cell r="H5629">
            <v>5</v>
          </cell>
          <cell r="I5629">
            <v>34400</v>
          </cell>
          <cell r="J5629">
            <v>172000</v>
          </cell>
        </row>
        <row r="5630">
          <cell r="A5630" t="str">
            <v>R</v>
          </cell>
        </row>
        <row r="5631">
          <cell r="A5631" t="str">
            <v>J</v>
          </cell>
        </row>
        <row r="5632">
          <cell r="A5632" t="str">
            <v>A</v>
          </cell>
        </row>
        <row r="5640">
          <cell r="D5640" t="str">
            <v xml:space="preserve"> JUMLAH BIAYA UNTUK PEKERJA</v>
          </cell>
          <cell r="L5640">
            <v>15854000</v>
          </cell>
        </row>
        <row r="5641">
          <cell r="B5641" t="str">
            <v>MATERIAL</v>
          </cell>
          <cell r="F5641" t="str">
            <v>SATUAN</v>
          </cell>
          <cell r="G5641" t="str">
            <v>KODE</v>
          </cell>
          <cell r="H5641" t="str">
            <v>TOTAL VOL</v>
          </cell>
          <cell r="I5641" t="str">
            <v>H A R G A</v>
          </cell>
          <cell r="J5641" t="str">
            <v>BIAYA</v>
          </cell>
          <cell r="K5641" t="str">
            <v>SUB TOTAL</v>
          </cell>
        </row>
        <row r="5642">
          <cell r="I5642" t="str">
            <v>(Rp/Satuan)</v>
          </cell>
          <cell r="J5642" t="str">
            <v>(Rp)</v>
          </cell>
          <cell r="K5642" t="str">
            <v>(Rp)</v>
          </cell>
        </row>
        <row r="5643">
          <cell r="A5643" t="str">
            <v/>
          </cell>
        </row>
        <row r="5644">
          <cell r="A5644" t="str">
            <v>M</v>
          </cell>
          <cell r="B5644" t="str">
            <v>Pasir beton</v>
          </cell>
          <cell r="F5644" t="str">
            <v>M3</v>
          </cell>
          <cell r="G5644" t="str">
            <v>M 041</v>
          </cell>
          <cell r="H5644">
            <v>50</v>
          </cell>
          <cell r="I5644">
            <v>69210</v>
          </cell>
          <cell r="J5644">
            <v>3460500</v>
          </cell>
        </row>
        <row r="5645">
          <cell r="A5645" t="str">
            <v>A</v>
          </cell>
          <cell r="B5645" t="str">
            <v>Semen</v>
          </cell>
          <cell r="F5645" t="str">
            <v>50 Kg</v>
          </cell>
          <cell r="G5645" t="str">
            <v>M 080</v>
          </cell>
          <cell r="H5645">
            <v>525.82000000000005</v>
          </cell>
          <cell r="I5645">
            <v>30960</v>
          </cell>
          <cell r="J5645">
            <v>16279387.199999999</v>
          </cell>
        </row>
        <row r="5646">
          <cell r="A5646" t="str">
            <v>T</v>
          </cell>
          <cell r="B5646" t="str">
            <v>Batu Koral/Kerikil</v>
          </cell>
          <cell r="F5646" t="str">
            <v>M3</v>
          </cell>
          <cell r="G5646" t="str">
            <v/>
          </cell>
          <cell r="H5646">
            <v>100</v>
          </cell>
          <cell r="I5646">
            <v>34950</v>
          </cell>
          <cell r="J5646">
            <v>3495000</v>
          </cell>
        </row>
        <row r="5647">
          <cell r="A5647" t="str">
            <v>E</v>
          </cell>
        </row>
        <row r="5648">
          <cell r="A5648" t="str">
            <v>R</v>
          </cell>
        </row>
        <row r="5649">
          <cell r="A5649" t="str">
            <v>I</v>
          </cell>
        </row>
        <row r="5650">
          <cell r="A5650" t="str">
            <v>A</v>
          </cell>
        </row>
        <row r="5651">
          <cell r="A5651" t="str">
            <v>L</v>
          </cell>
        </row>
        <row r="5653">
          <cell r="E5653" t="str">
            <v/>
          </cell>
        </row>
        <row r="5654">
          <cell r="E5654" t="str">
            <v/>
          </cell>
        </row>
        <row r="5655">
          <cell r="E5655" t="str">
            <v/>
          </cell>
        </row>
        <row r="5656">
          <cell r="B5656" t="str">
            <v/>
          </cell>
          <cell r="E5656" t="str">
            <v/>
          </cell>
          <cell r="F5656" t="str">
            <v/>
          </cell>
          <cell r="G5656" t="str">
            <v/>
          </cell>
          <cell r="H5656" t="str">
            <v/>
          </cell>
          <cell r="I5656" t="str">
            <v/>
          </cell>
        </row>
        <row r="5658">
          <cell r="D5658" t="str">
            <v xml:space="preserve"> JUMLAH BIAYA UNTUK MATERIAL</v>
          </cell>
          <cell r="L5658">
            <v>23234887.199999999</v>
          </cell>
        </row>
        <row r="5659">
          <cell r="B5659" t="str">
            <v>PERALATAN</v>
          </cell>
          <cell r="E5659" t="str">
            <v>JUMLAH</v>
          </cell>
          <cell r="F5659" t="str">
            <v xml:space="preserve">HARI </v>
          </cell>
          <cell r="G5659" t="str">
            <v>KODE</v>
          </cell>
          <cell r="H5659" t="str">
            <v>JAM KERJA</v>
          </cell>
          <cell r="I5659" t="str">
            <v>HARGA</v>
          </cell>
          <cell r="J5659" t="str">
            <v>BIAYA</v>
          </cell>
          <cell r="K5659" t="str">
            <v>SUB TOTAL</v>
          </cell>
        </row>
        <row r="5660">
          <cell r="E5660" t="str">
            <v>ALAT</v>
          </cell>
          <cell r="F5660" t="str">
            <v>KERJA</v>
          </cell>
          <cell r="I5660" t="str">
            <v>(Rp/Jam)</v>
          </cell>
          <cell r="J5660" t="str">
            <v>(Rp)</v>
          </cell>
          <cell r="K5660" t="str">
            <v>(Rp)</v>
          </cell>
        </row>
        <row r="5662">
          <cell r="A5662" t="str">
            <v>P</v>
          </cell>
        </row>
        <row r="5663">
          <cell r="A5663" t="str">
            <v>E</v>
          </cell>
        </row>
        <row r="5664">
          <cell r="A5664" t="str">
            <v>R</v>
          </cell>
        </row>
        <row r="5665">
          <cell r="A5665" t="str">
            <v>A</v>
          </cell>
        </row>
        <row r="5666">
          <cell r="A5666" t="str">
            <v>L</v>
          </cell>
        </row>
        <row r="5667">
          <cell r="A5667" t="str">
            <v>A</v>
          </cell>
        </row>
        <row r="5668">
          <cell r="A5668" t="str">
            <v>T</v>
          </cell>
        </row>
        <row r="5669">
          <cell r="A5669" t="str">
            <v>A</v>
          </cell>
        </row>
        <row r="5670">
          <cell r="A5670" t="str">
            <v>N</v>
          </cell>
        </row>
        <row r="5676">
          <cell r="D5676" t="str">
            <v xml:space="preserve"> JUMLAH BIAYA UNTUK PERALATAN</v>
          </cell>
          <cell r="L5676">
            <v>0</v>
          </cell>
        </row>
        <row r="5677">
          <cell r="J5677" t="str">
            <v xml:space="preserve"> T O T A L (Rp)</v>
          </cell>
          <cell r="L5677">
            <v>39088887.200000003</v>
          </cell>
        </row>
        <row r="5679">
          <cell r="B5679" t="str">
            <v>VOLUME  :</v>
          </cell>
          <cell r="C5679">
            <v>100</v>
          </cell>
          <cell r="E5679" t="str">
            <v>SATUAN  :</v>
          </cell>
          <cell r="F5679" t="str">
            <v>M3</v>
          </cell>
          <cell r="H5679" t="str">
            <v>HARGA SATUAN  :</v>
          </cell>
          <cell r="I5679">
            <v>390888.87</v>
          </cell>
          <cell r="J5679" t="str">
            <v xml:space="preserve">                  per</v>
          </cell>
          <cell r="K5679" t="str">
            <v>M3</v>
          </cell>
        </row>
        <row r="5682">
          <cell r="A5682" t="str">
            <v>ANALISA HARGA SATUAN</v>
          </cell>
          <cell r="L5682" t="str">
            <v>KODE</v>
          </cell>
        </row>
        <row r="5683">
          <cell r="A5683" t="str">
            <v>PENGURUGAN KEMBALI DAN DIPADATKAN (UNTUK TALUD DAN SIRING PASANGAN)</v>
          </cell>
        </row>
        <row r="5684">
          <cell r="A5684" t="str">
            <v>(MENGGUNAKAN BURUH)</v>
          </cell>
          <cell r="L5684" t="str">
            <v>K. 225.a</v>
          </cell>
        </row>
        <row r="5686">
          <cell r="A5686" t="str">
            <v xml:space="preserve"> PROPINSI            :</v>
          </cell>
          <cell r="C5686" t="str">
            <v>LAMPUNG</v>
          </cell>
          <cell r="E5686" t="str">
            <v>KODE</v>
          </cell>
          <cell r="F5686" t="str">
            <v xml:space="preserve">KOTA </v>
          </cell>
          <cell r="H5686" t="str">
            <v>KODE</v>
          </cell>
          <cell r="I5686" t="str">
            <v xml:space="preserve"> DISIAPKAN OLEH :</v>
          </cell>
          <cell r="K5686" t="str">
            <v>TANGGAL</v>
          </cell>
        </row>
        <row r="5687">
          <cell r="E5687" t="str">
            <v>[071]</v>
          </cell>
          <cell r="F5687" t="str">
            <v>BANDAR LAMPUNG</v>
          </cell>
          <cell r="H5687" t="str">
            <v>[018]</v>
          </cell>
          <cell r="I5687" t="str">
            <v>CV.PUTRA SILIWANGI JAYA</v>
          </cell>
          <cell r="K5687" t="str">
            <v>05 Agustus 2005</v>
          </cell>
        </row>
        <row r="5690">
          <cell r="A5690" t="str">
            <v xml:space="preserve"> URAIAN</v>
          </cell>
          <cell r="F5690" t="str">
            <v xml:space="preserve"> ANGGAPAN / ASUMSI</v>
          </cell>
        </row>
        <row r="5691">
          <cell r="A5691" t="str">
            <v xml:space="preserve"> 1.</v>
          </cell>
          <cell r="B5691" t="str">
            <v>Membersihkan struktur dari bahan organik</v>
          </cell>
          <cell r="F5691" t="str">
            <v>1. Bahan uurugan diambil dari bekas galian</v>
          </cell>
        </row>
        <row r="5692">
          <cell r="A5692" t="str">
            <v xml:space="preserve"> 2.</v>
          </cell>
          <cell r="B5692" t="str">
            <v>Buruh mengurug bagian belakang struktur</v>
          </cell>
        </row>
        <row r="5693">
          <cell r="A5693" t="str">
            <v xml:space="preserve"> 3. </v>
          </cell>
          <cell r="B5693" t="str">
            <v xml:space="preserve">Memadatkan dengan tamper </v>
          </cell>
        </row>
        <row r="5703">
          <cell r="B5703" t="str">
            <v>PEKERJA</v>
          </cell>
          <cell r="E5703" t="str">
            <v>JUMLAH</v>
          </cell>
          <cell r="F5703" t="str">
            <v>HARI</v>
          </cell>
          <cell r="G5703" t="str">
            <v>KODE</v>
          </cell>
          <cell r="H5703" t="str">
            <v>TOTAL VOL</v>
          </cell>
          <cell r="I5703" t="str">
            <v>UPAH</v>
          </cell>
          <cell r="J5703" t="str">
            <v>BIAYA</v>
          </cell>
          <cell r="K5703" t="str">
            <v>SUB TOTAL</v>
          </cell>
        </row>
        <row r="5704">
          <cell r="E5704" t="str">
            <v>ORANG</v>
          </cell>
          <cell r="H5704" t="str">
            <v>(Orang hari)</v>
          </cell>
          <cell r="I5704" t="str">
            <v>(Rp/Org/Hari)</v>
          </cell>
          <cell r="J5704" t="str">
            <v>(Rp)</v>
          </cell>
          <cell r="K5704" t="str">
            <v>(Rp)</v>
          </cell>
        </row>
        <row r="5706">
          <cell r="A5706" t="str">
            <v>P</v>
          </cell>
          <cell r="B5706" t="str">
            <v>Buruh tak Terampil</v>
          </cell>
          <cell r="F5706">
            <v>1</v>
          </cell>
          <cell r="G5706" t="str">
            <v>L 101</v>
          </cell>
          <cell r="H5706">
            <v>0</v>
          </cell>
          <cell r="I5706">
            <v>21800</v>
          </cell>
          <cell r="J5706">
            <v>0</v>
          </cell>
        </row>
        <row r="5707">
          <cell r="A5707" t="str">
            <v>E</v>
          </cell>
          <cell r="B5707" t="str">
            <v>Mandor</v>
          </cell>
          <cell r="F5707">
            <v>1</v>
          </cell>
          <cell r="G5707" t="str">
            <v>L 061</v>
          </cell>
          <cell r="H5707">
            <v>0</v>
          </cell>
          <cell r="I5707">
            <v>34400</v>
          </cell>
          <cell r="J5707">
            <v>0</v>
          </cell>
        </row>
        <row r="5708">
          <cell r="A5708" t="str">
            <v>K</v>
          </cell>
          <cell r="B5708" t="str">
            <v>Buruh Terampil</v>
          </cell>
          <cell r="F5708">
            <v>1</v>
          </cell>
          <cell r="G5708" t="str">
            <v>L 106</v>
          </cell>
          <cell r="H5708">
            <v>0</v>
          </cell>
          <cell r="I5708">
            <v>24800</v>
          </cell>
          <cell r="J5708">
            <v>0</v>
          </cell>
        </row>
        <row r="5709">
          <cell r="A5709" t="str">
            <v>E</v>
          </cell>
        </row>
        <row r="5710">
          <cell r="A5710" t="str">
            <v>R</v>
          </cell>
        </row>
        <row r="5711">
          <cell r="A5711" t="str">
            <v>J</v>
          </cell>
        </row>
        <row r="5712">
          <cell r="A5712" t="str">
            <v>A</v>
          </cell>
        </row>
        <row r="5720">
          <cell r="D5720" t="str">
            <v xml:space="preserve"> JUMLAH BIAYA UNTUK PEKERJA</v>
          </cell>
          <cell r="L5720">
            <v>0</v>
          </cell>
        </row>
        <row r="5721">
          <cell r="B5721" t="str">
            <v>MATERIAL</v>
          </cell>
          <cell r="F5721" t="str">
            <v>SATUAN</v>
          </cell>
          <cell r="G5721" t="str">
            <v>KODE</v>
          </cell>
          <cell r="H5721" t="str">
            <v>TOTAL VOL</v>
          </cell>
          <cell r="I5721" t="str">
            <v>HARGA SATUAN</v>
          </cell>
          <cell r="J5721" t="str">
            <v>BIAYA</v>
          </cell>
          <cell r="K5721" t="str">
            <v>SUB TOTAL</v>
          </cell>
        </row>
        <row r="5722">
          <cell r="I5722" t="str">
            <v>(Rp/Satuan)</v>
          </cell>
          <cell r="J5722" t="str">
            <v>(Rp)</v>
          </cell>
          <cell r="K5722" t="str">
            <v>(Rp)</v>
          </cell>
        </row>
        <row r="5724">
          <cell r="A5724" t="str">
            <v>M</v>
          </cell>
        </row>
        <row r="5725">
          <cell r="A5725" t="str">
            <v>A</v>
          </cell>
          <cell r="B5725" t="str">
            <v>Alat bantu (set @ 3 alat)</v>
          </cell>
          <cell r="F5725" t="str">
            <v>set</v>
          </cell>
          <cell r="G5725" t="str">
            <v>M 170</v>
          </cell>
          <cell r="H5725">
            <v>0.4</v>
          </cell>
          <cell r="I5725">
            <v>49935</v>
          </cell>
          <cell r="J5725">
            <v>19974</v>
          </cell>
        </row>
        <row r="5726">
          <cell r="A5726" t="str">
            <v>T</v>
          </cell>
        </row>
        <row r="5727">
          <cell r="A5727" t="str">
            <v>E</v>
          </cell>
        </row>
        <row r="5728">
          <cell r="A5728" t="str">
            <v>R</v>
          </cell>
        </row>
        <row r="5729">
          <cell r="A5729" t="str">
            <v>I</v>
          </cell>
        </row>
        <row r="5730">
          <cell r="A5730" t="str">
            <v>A</v>
          </cell>
        </row>
        <row r="5731">
          <cell r="A5731" t="str">
            <v>L</v>
          </cell>
        </row>
        <row r="5733">
          <cell r="E5733" t="str">
            <v/>
          </cell>
        </row>
        <row r="5734">
          <cell r="E5734" t="str">
            <v/>
          </cell>
        </row>
        <row r="5735">
          <cell r="E5735" t="str">
            <v/>
          </cell>
        </row>
        <row r="5736">
          <cell r="E5736" t="str">
            <v/>
          </cell>
        </row>
        <row r="5738">
          <cell r="D5738" t="str">
            <v xml:space="preserve"> JUMLAH BIAYA UNTUK MATERIAL</v>
          </cell>
          <cell r="L5738">
            <v>19974</v>
          </cell>
        </row>
        <row r="5739">
          <cell r="B5739" t="str">
            <v>PERALATAN</v>
          </cell>
          <cell r="E5739" t="str">
            <v>JUMLAH</v>
          </cell>
          <cell r="F5739" t="str">
            <v xml:space="preserve">HARI </v>
          </cell>
          <cell r="G5739" t="str">
            <v>KODE</v>
          </cell>
          <cell r="H5739" t="str">
            <v>JAM KERJA</v>
          </cell>
          <cell r="I5739" t="str">
            <v>HARGA</v>
          </cell>
          <cell r="J5739" t="str">
            <v>BIAYA</v>
          </cell>
          <cell r="K5739" t="str">
            <v>SUB TOTAL</v>
          </cell>
        </row>
        <row r="5740">
          <cell r="E5740" t="str">
            <v>ALAT</v>
          </cell>
          <cell r="F5740" t="str">
            <v>KERJA</v>
          </cell>
          <cell r="I5740" t="str">
            <v>(Rp/Jam)</v>
          </cell>
          <cell r="J5740" t="str">
            <v>(Rp)</v>
          </cell>
          <cell r="K5740" t="str">
            <v>(Rp)</v>
          </cell>
        </row>
        <row r="5742">
          <cell r="A5742" t="str">
            <v>P</v>
          </cell>
        </row>
        <row r="5743">
          <cell r="A5743" t="str">
            <v>E</v>
          </cell>
          <cell r="B5743" t="str">
            <v>Tamper 4 HP</v>
          </cell>
          <cell r="E5743">
            <v>2</v>
          </cell>
          <cell r="F5743">
            <v>1</v>
          </cell>
          <cell r="G5743" t="str">
            <v>E 088</v>
          </cell>
          <cell r="H5743">
            <v>10</v>
          </cell>
          <cell r="I5743">
            <v>44930</v>
          </cell>
          <cell r="J5743">
            <v>449300</v>
          </cell>
        </row>
        <row r="5744">
          <cell r="A5744" t="str">
            <v>R</v>
          </cell>
        </row>
        <row r="5745">
          <cell r="A5745" t="str">
            <v>A</v>
          </cell>
        </row>
        <row r="5746">
          <cell r="A5746" t="str">
            <v>L</v>
          </cell>
        </row>
        <row r="5747">
          <cell r="A5747" t="str">
            <v>A</v>
          </cell>
        </row>
        <row r="5748">
          <cell r="A5748" t="str">
            <v>T</v>
          </cell>
        </row>
        <row r="5749">
          <cell r="A5749" t="str">
            <v>A</v>
          </cell>
        </row>
        <row r="5750">
          <cell r="A5750" t="str">
            <v>N</v>
          </cell>
        </row>
        <row r="5756">
          <cell r="D5756" t="str">
            <v xml:space="preserve"> JUMLAH BIAYA UNTUK PERALATAN</v>
          </cell>
          <cell r="L5756">
            <v>449300</v>
          </cell>
        </row>
        <row r="5757">
          <cell r="J5757" t="str">
            <v xml:space="preserve"> T O T A L (Rp)</v>
          </cell>
          <cell r="L5757">
            <v>469274</v>
          </cell>
        </row>
        <row r="5759">
          <cell r="B5759" t="str">
            <v>VOLUME  :</v>
          </cell>
          <cell r="C5759">
            <v>15</v>
          </cell>
          <cell r="E5759" t="str">
            <v>SATUAN  :</v>
          </cell>
          <cell r="F5759" t="str">
            <v>M3</v>
          </cell>
          <cell r="H5759" t="str">
            <v>HARGA SATUAN  :</v>
          </cell>
          <cell r="I5759">
            <v>31284.93</v>
          </cell>
          <cell r="J5759" t="str">
            <v xml:space="preserve">                  per</v>
          </cell>
          <cell r="K5759" t="str">
            <v>M3</v>
          </cell>
        </row>
        <row r="5762">
          <cell r="A5762" t="str">
            <v>ANALISA HARGA SATUAN</v>
          </cell>
          <cell r="L5762" t="str">
            <v>KODE</v>
          </cell>
        </row>
        <row r="5763">
          <cell r="A5763" t="str">
            <v>URUGAN TANAH DIPADATKAN</v>
          </cell>
        </row>
        <row r="5764">
          <cell r="A5764" t="str">
            <v>(MENGGUNAKAN BURUH)</v>
          </cell>
          <cell r="L5764" t="str">
            <v>A.17</v>
          </cell>
        </row>
        <row r="5766">
          <cell r="A5766" t="str">
            <v xml:space="preserve"> PROPINSI            :</v>
          </cell>
          <cell r="C5766" t="str">
            <v>LAMPUNG</v>
          </cell>
          <cell r="E5766" t="str">
            <v>KODE</v>
          </cell>
          <cell r="F5766" t="str">
            <v xml:space="preserve">KOTA </v>
          </cell>
          <cell r="H5766" t="str">
            <v>KODE</v>
          </cell>
          <cell r="I5766" t="str">
            <v xml:space="preserve"> DISIAPKAN OLEH :</v>
          </cell>
          <cell r="K5766" t="str">
            <v>TANGGAL</v>
          </cell>
        </row>
        <row r="5767">
          <cell r="E5767" t="str">
            <v>[071]</v>
          </cell>
          <cell r="F5767" t="str">
            <v>BANDAR LAMPUNG</v>
          </cell>
          <cell r="H5767" t="str">
            <v>[018]</v>
          </cell>
          <cell r="I5767" t="str">
            <v>CV.PUTRA SILIWANGI JAYA</v>
          </cell>
          <cell r="K5767" t="str">
            <v>05 Agustus 2005</v>
          </cell>
        </row>
        <row r="5770">
          <cell r="A5770" t="str">
            <v xml:space="preserve"> URAIAN</v>
          </cell>
          <cell r="F5770" t="str">
            <v xml:space="preserve"> ANGGAPAN / ASUMSI</v>
          </cell>
        </row>
        <row r="5771">
          <cell r="A5771" t="str">
            <v xml:space="preserve"> 1.</v>
          </cell>
          <cell r="B5771" t="str">
            <v>Lahan yang akan diurug telah siap</v>
          </cell>
          <cell r="F5771" t="str">
            <v xml:space="preserve"> 1. Menggunakan Tenaga Manusia  100 m3/hari</v>
          </cell>
        </row>
        <row r="5772">
          <cell r="A5772" t="str">
            <v xml:space="preserve"> 2.</v>
          </cell>
          <cell r="B5772" t="str">
            <v>Pekerja mengurugkan, meratakan, dan</v>
          </cell>
        </row>
        <row r="5773">
          <cell r="B5773" t="str">
            <v>memadatkan dengan material yang ada</v>
          </cell>
        </row>
        <row r="5783">
          <cell r="B5783" t="str">
            <v>PEKERJA</v>
          </cell>
          <cell r="E5783" t="str">
            <v>JUMLAH</v>
          </cell>
          <cell r="F5783" t="str">
            <v>HARI</v>
          </cell>
          <cell r="G5783" t="str">
            <v>KODE</v>
          </cell>
          <cell r="H5783" t="str">
            <v>TOTAL VOL</v>
          </cell>
          <cell r="I5783" t="str">
            <v>UPAH</v>
          </cell>
          <cell r="J5783" t="str">
            <v>BIAYA</v>
          </cell>
          <cell r="K5783" t="str">
            <v>SUB TOTAL</v>
          </cell>
        </row>
        <row r="5784">
          <cell r="E5784" t="str">
            <v>ORANG</v>
          </cell>
          <cell r="H5784" t="str">
            <v>(Orang hari)</v>
          </cell>
          <cell r="I5784" t="str">
            <v>(Rp/Org/Hari)</v>
          </cell>
          <cell r="J5784" t="str">
            <v>(Rp)</v>
          </cell>
          <cell r="K5784" t="str">
            <v>(Rp)</v>
          </cell>
        </row>
        <row r="5786">
          <cell r="A5786" t="str">
            <v>P</v>
          </cell>
          <cell r="B5786" t="str">
            <v>Buruh tak terampil</v>
          </cell>
          <cell r="E5786">
            <v>25</v>
          </cell>
          <cell r="F5786">
            <v>1</v>
          </cell>
          <cell r="G5786" t="str">
            <v>L 101</v>
          </cell>
          <cell r="H5786">
            <v>25</v>
          </cell>
          <cell r="I5786">
            <v>21800</v>
          </cell>
          <cell r="J5786">
            <v>545000</v>
          </cell>
        </row>
        <row r="5787">
          <cell r="A5787" t="str">
            <v>E</v>
          </cell>
          <cell r="B5787" t="str">
            <v>Mandor</v>
          </cell>
          <cell r="E5787">
            <v>1</v>
          </cell>
          <cell r="F5787">
            <v>1</v>
          </cell>
          <cell r="G5787" t="str">
            <v>L 061</v>
          </cell>
          <cell r="H5787">
            <v>1</v>
          </cell>
          <cell r="I5787">
            <v>34400</v>
          </cell>
          <cell r="J5787">
            <v>34400</v>
          </cell>
        </row>
        <row r="5788">
          <cell r="A5788" t="str">
            <v>K</v>
          </cell>
        </row>
        <row r="5789">
          <cell r="A5789" t="str">
            <v>E</v>
          </cell>
        </row>
        <row r="5790">
          <cell r="A5790" t="str">
            <v>R</v>
          </cell>
        </row>
        <row r="5791">
          <cell r="A5791" t="str">
            <v>J</v>
          </cell>
        </row>
        <row r="5792">
          <cell r="A5792" t="str">
            <v>A</v>
          </cell>
        </row>
        <row r="5800">
          <cell r="D5800" t="str">
            <v xml:space="preserve"> JUMLAH BIAYA UNTUK PEKERJA</v>
          </cell>
          <cell r="L5800">
            <v>579400</v>
          </cell>
        </row>
        <row r="5801">
          <cell r="B5801" t="str">
            <v>MATERIAL</v>
          </cell>
          <cell r="F5801" t="str">
            <v>SATUAN</v>
          </cell>
          <cell r="G5801" t="str">
            <v>KODE</v>
          </cell>
          <cell r="H5801" t="str">
            <v>TOTAL VOL</v>
          </cell>
          <cell r="I5801" t="str">
            <v>HARGA SATUAN</v>
          </cell>
          <cell r="J5801" t="str">
            <v>BIAYA</v>
          </cell>
          <cell r="K5801" t="str">
            <v>SUB TOTAL</v>
          </cell>
        </row>
        <row r="5802">
          <cell r="I5802" t="str">
            <v>(Rp.)</v>
          </cell>
          <cell r="J5802" t="str">
            <v>(Rp)</v>
          </cell>
          <cell r="K5802" t="str">
            <v>(Rp)</v>
          </cell>
        </row>
        <row r="5804">
          <cell r="A5804" t="str">
            <v>M</v>
          </cell>
        </row>
        <row r="5805">
          <cell r="A5805" t="str">
            <v>A</v>
          </cell>
        </row>
        <row r="5806">
          <cell r="A5806" t="str">
            <v>T</v>
          </cell>
        </row>
        <row r="5807">
          <cell r="A5807" t="str">
            <v>E</v>
          </cell>
        </row>
        <row r="5808">
          <cell r="A5808" t="str">
            <v>R</v>
          </cell>
        </row>
        <row r="5809">
          <cell r="A5809" t="str">
            <v>I</v>
          </cell>
        </row>
        <row r="5810">
          <cell r="A5810" t="str">
            <v>A</v>
          </cell>
        </row>
        <row r="5811">
          <cell r="A5811" t="str">
            <v>L</v>
          </cell>
        </row>
        <row r="5813">
          <cell r="E5813" t="str">
            <v/>
          </cell>
        </row>
        <row r="5814">
          <cell r="E5814" t="str">
            <v/>
          </cell>
        </row>
        <row r="5815">
          <cell r="E5815" t="str">
            <v/>
          </cell>
        </row>
        <row r="5816">
          <cell r="E5816" t="str">
            <v/>
          </cell>
        </row>
        <row r="5818">
          <cell r="D5818" t="str">
            <v xml:space="preserve"> JUMLAH BIAYA UNTUK MATERIAL</v>
          </cell>
          <cell r="L5818">
            <v>0</v>
          </cell>
        </row>
        <row r="5819">
          <cell r="B5819" t="str">
            <v>PERALATAN</v>
          </cell>
          <cell r="E5819" t="str">
            <v>JUMLAH</v>
          </cell>
          <cell r="F5819" t="str">
            <v xml:space="preserve">HARI </v>
          </cell>
          <cell r="G5819" t="str">
            <v>KODE</v>
          </cell>
          <cell r="H5819" t="str">
            <v>JAM KERJA</v>
          </cell>
          <cell r="I5819" t="str">
            <v>HARGA</v>
          </cell>
          <cell r="J5819" t="str">
            <v>BIAYA</v>
          </cell>
          <cell r="K5819" t="str">
            <v>SUB TOTAL</v>
          </cell>
        </row>
        <row r="5820">
          <cell r="E5820" t="str">
            <v>ALAT</v>
          </cell>
          <cell r="F5820" t="str">
            <v>KERJA</v>
          </cell>
          <cell r="I5820" t="str">
            <v>(Rp/Jam)</v>
          </cell>
          <cell r="J5820" t="str">
            <v>(Rp)</v>
          </cell>
          <cell r="K5820" t="str">
            <v>(Rp)</v>
          </cell>
        </row>
        <row r="5822">
          <cell r="A5822" t="str">
            <v>P</v>
          </cell>
        </row>
        <row r="5823">
          <cell r="A5823" t="str">
            <v>E</v>
          </cell>
        </row>
        <row r="5824">
          <cell r="A5824" t="str">
            <v>R</v>
          </cell>
        </row>
        <row r="5825">
          <cell r="A5825" t="str">
            <v>A</v>
          </cell>
        </row>
        <row r="5826">
          <cell r="A5826" t="str">
            <v>L</v>
          </cell>
        </row>
        <row r="5827">
          <cell r="A5827" t="str">
            <v>A</v>
          </cell>
        </row>
        <row r="5828">
          <cell r="A5828" t="str">
            <v>T</v>
          </cell>
        </row>
        <row r="5829">
          <cell r="A5829" t="str">
            <v>A</v>
          </cell>
        </row>
        <row r="5830">
          <cell r="A5830" t="str">
            <v>N</v>
          </cell>
        </row>
        <row r="5836">
          <cell r="D5836" t="str">
            <v xml:space="preserve"> JUMLAH BIAYA UNTUK PERALATAN</v>
          </cell>
          <cell r="L5836">
            <v>0</v>
          </cell>
        </row>
        <row r="5837">
          <cell r="J5837" t="str">
            <v xml:space="preserve"> T O T A L (Rp)</v>
          </cell>
          <cell r="L5837">
            <v>579400</v>
          </cell>
        </row>
        <row r="5839">
          <cell r="B5839" t="str">
            <v>VOLUME  :</v>
          </cell>
          <cell r="C5839">
            <v>100</v>
          </cell>
          <cell r="E5839" t="str">
            <v>SATUAN  :</v>
          </cell>
          <cell r="F5839" t="str">
            <v>M 3</v>
          </cell>
          <cell r="H5839" t="str">
            <v>HARGA SATUAN  :</v>
          </cell>
          <cell r="I5839">
            <v>5794</v>
          </cell>
          <cell r="J5839" t="str">
            <v xml:space="preserve">                  per</v>
          </cell>
          <cell r="K5839" t="str">
            <v>M 3</v>
          </cell>
        </row>
        <row r="5922">
          <cell r="A5922" t="str">
            <v>ANALISA HARGA SATUAN</v>
          </cell>
          <cell r="L5922" t="str">
            <v>KODE</v>
          </cell>
        </row>
        <row r="5923">
          <cell r="A5923" t="str">
            <v>GALIAN TANAH BIASA</v>
          </cell>
        </row>
        <row r="5924">
          <cell r="A5924" t="str">
            <v>(MENGGUNAKAN BURUH)</v>
          </cell>
          <cell r="L5924" t="str">
            <v>A.1</v>
          </cell>
        </row>
        <row r="5926">
          <cell r="A5926" t="str">
            <v xml:space="preserve"> PROPINSI            :</v>
          </cell>
          <cell r="C5926" t="str">
            <v>LAMPUNG</v>
          </cell>
          <cell r="E5926" t="str">
            <v>KODE</v>
          </cell>
          <cell r="F5926" t="str">
            <v xml:space="preserve">KOTA </v>
          </cell>
          <cell r="H5926" t="str">
            <v>KODE</v>
          </cell>
          <cell r="I5926" t="str">
            <v xml:space="preserve"> DISIAPKAN OLEH :</v>
          </cell>
          <cell r="K5926" t="str">
            <v>TANGGAL</v>
          </cell>
        </row>
        <row r="5927">
          <cell r="E5927" t="str">
            <v>[071]</v>
          </cell>
          <cell r="F5927" t="str">
            <v>BANDAR LAMPUNG</v>
          </cell>
          <cell r="H5927" t="str">
            <v>[018]</v>
          </cell>
          <cell r="I5927" t="str">
            <v>CV.PUTRA SILIWANGI JAYA</v>
          </cell>
          <cell r="K5927" t="str">
            <v>05 Agustus 2005</v>
          </cell>
        </row>
        <row r="5930">
          <cell r="A5930" t="str">
            <v xml:space="preserve"> URAIAN</v>
          </cell>
          <cell r="F5930" t="str">
            <v xml:space="preserve"> ANGGAPAN / ASUMSI</v>
          </cell>
        </row>
        <row r="5943">
          <cell r="B5943" t="str">
            <v>PEKERJA</v>
          </cell>
          <cell r="E5943" t="str">
            <v>JUMLAH</v>
          </cell>
          <cell r="F5943" t="str">
            <v>HARI</v>
          </cell>
          <cell r="G5943" t="str">
            <v>KODE</v>
          </cell>
          <cell r="H5943" t="str">
            <v>TOTAL VOL</v>
          </cell>
          <cell r="I5943" t="str">
            <v>UPAH</v>
          </cell>
          <cell r="J5943" t="str">
            <v>BIAYA</v>
          </cell>
          <cell r="K5943" t="str">
            <v>SUB TOTAL</v>
          </cell>
        </row>
        <row r="5944">
          <cell r="E5944" t="str">
            <v>ORANG</v>
          </cell>
          <cell r="H5944" t="str">
            <v>(Orang hari)</v>
          </cell>
          <cell r="I5944" t="str">
            <v>(Rp/Org/Hari)</v>
          </cell>
          <cell r="J5944" t="str">
            <v>(Rp)</v>
          </cell>
          <cell r="K5944" t="str">
            <v>(Rp)</v>
          </cell>
        </row>
        <row r="5946">
          <cell r="A5946" t="str">
            <v>P</v>
          </cell>
          <cell r="B5946" t="str">
            <v>Buruh tak terampil</v>
          </cell>
          <cell r="E5946">
            <v>750</v>
          </cell>
          <cell r="F5946">
            <v>1</v>
          </cell>
          <cell r="G5946" t="str">
            <v>L 101</v>
          </cell>
          <cell r="H5946">
            <v>750</v>
          </cell>
          <cell r="I5946">
            <v>21800</v>
          </cell>
          <cell r="J5946">
            <v>16350000</v>
          </cell>
        </row>
        <row r="5947">
          <cell r="A5947" t="str">
            <v>E</v>
          </cell>
          <cell r="B5947" t="str">
            <v>Mandor</v>
          </cell>
          <cell r="E5947">
            <v>25</v>
          </cell>
          <cell r="F5947">
            <v>1</v>
          </cell>
          <cell r="G5947" t="str">
            <v>L 061</v>
          </cell>
          <cell r="H5947">
            <v>25</v>
          </cell>
          <cell r="I5947">
            <v>34400</v>
          </cell>
          <cell r="J5947">
            <v>860000</v>
          </cell>
        </row>
        <row r="5948">
          <cell r="A5948" t="str">
            <v>K</v>
          </cell>
        </row>
        <row r="5949">
          <cell r="A5949" t="str">
            <v>E</v>
          </cell>
        </row>
        <row r="5950">
          <cell r="A5950" t="str">
            <v>R</v>
          </cell>
        </row>
        <row r="5951">
          <cell r="A5951" t="str">
            <v>J</v>
          </cell>
        </row>
        <row r="5952">
          <cell r="A5952" t="str">
            <v>A</v>
          </cell>
        </row>
        <row r="5960">
          <cell r="D5960" t="str">
            <v xml:space="preserve"> JUMLAH BIAYA UNTUK PEKERJA</v>
          </cell>
          <cell r="L5960">
            <v>17210000</v>
          </cell>
        </row>
        <row r="5961">
          <cell r="B5961" t="str">
            <v>MATERIAL</v>
          </cell>
          <cell r="F5961" t="str">
            <v>SATUAN</v>
          </cell>
          <cell r="G5961" t="str">
            <v>KODE</v>
          </cell>
          <cell r="H5961" t="str">
            <v>TOTAL VOL</v>
          </cell>
          <cell r="I5961" t="str">
            <v>HARGA SATUAN</v>
          </cell>
          <cell r="J5961" t="str">
            <v>BIAYA</v>
          </cell>
          <cell r="K5961" t="str">
            <v>SUB TOTAL</v>
          </cell>
        </row>
        <row r="5962">
          <cell r="H5962" t="str">
            <v>(Orang hari)</v>
          </cell>
          <cell r="I5962" t="str">
            <v>(Rp.)</v>
          </cell>
          <cell r="J5962" t="str">
            <v>(Rp)</v>
          </cell>
          <cell r="K5962" t="str">
            <v>(Rp)</v>
          </cell>
        </row>
        <row r="5964">
          <cell r="A5964" t="str">
            <v>M</v>
          </cell>
        </row>
        <row r="5965">
          <cell r="A5965" t="str">
            <v>A</v>
          </cell>
        </row>
        <row r="5966">
          <cell r="A5966" t="str">
            <v>T</v>
          </cell>
        </row>
        <row r="5967">
          <cell r="A5967" t="str">
            <v>E</v>
          </cell>
        </row>
        <row r="5968">
          <cell r="A5968" t="str">
            <v>R</v>
          </cell>
        </row>
        <row r="5969">
          <cell r="A5969" t="str">
            <v>I</v>
          </cell>
        </row>
        <row r="5970">
          <cell r="A5970" t="str">
            <v>A</v>
          </cell>
        </row>
        <row r="5971">
          <cell r="A5971" t="str">
            <v>L</v>
          </cell>
        </row>
        <row r="5973">
          <cell r="E5973" t="str">
            <v/>
          </cell>
        </row>
        <row r="5974">
          <cell r="E5974" t="str">
            <v/>
          </cell>
        </row>
        <row r="5975">
          <cell r="E5975" t="str">
            <v/>
          </cell>
        </row>
        <row r="5976">
          <cell r="E5976" t="str">
            <v/>
          </cell>
        </row>
        <row r="5978">
          <cell r="D5978" t="str">
            <v xml:space="preserve"> JUMLAH BIAYA UNTUK MATERIAL</v>
          </cell>
          <cell r="L5978">
            <v>0</v>
          </cell>
        </row>
        <row r="5979">
          <cell r="B5979" t="str">
            <v>PERALATAN</v>
          </cell>
          <cell r="E5979" t="str">
            <v>JUMLAH</v>
          </cell>
          <cell r="F5979" t="str">
            <v xml:space="preserve">HARI </v>
          </cell>
          <cell r="G5979" t="str">
            <v>KODE</v>
          </cell>
          <cell r="H5979" t="str">
            <v>JAM KERJA</v>
          </cell>
          <cell r="I5979" t="str">
            <v>HARGA</v>
          </cell>
          <cell r="J5979" t="str">
            <v>BIAYA</v>
          </cell>
          <cell r="K5979" t="str">
            <v>SUB TOTAL</v>
          </cell>
        </row>
        <row r="5980">
          <cell r="E5980" t="str">
            <v>ALAT</v>
          </cell>
          <cell r="F5980" t="str">
            <v>KERJA</v>
          </cell>
          <cell r="I5980" t="str">
            <v>(Rp/Jam)</v>
          </cell>
          <cell r="J5980" t="str">
            <v>(Rp)</v>
          </cell>
          <cell r="K5980" t="str">
            <v>(Rp)</v>
          </cell>
        </row>
        <row r="5982">
          <cell r="A5982" t="str">
            <v>P</v>
          </cell>
        </row>
        <row r="5983">
          <cell r="A5983" t="str">
            <v>E</v>
          </cell>
        </row>
        <row r="5984">
          <cell r="A5984" t="str">
            <v>R</v>
          </cell>
        </row>
        <row r="5985">
          <cell r="A5985" t="str">
            <v>A</v>
          </cell>
        </row>
        <row r="5986">
          <cell r="A5986" t="str">
            <v>L</v>
          </cell>
        </row>
        <row r="5987">
          <cell r="A5987" t="str">
            <v>A</v>
          </cell>
        </row>
        <row r="5988">
          <cell r="A5988" t="str">
            <v>T</v>
          </cell>
        </row>
        <row r="5989">
          <cell r="A5989" t="str">
            <v>A</v>
          </cell>
        </row>
        <row r="5990">
          <cell r="A5990" t="str">
            <v>N</v>
          </cell>
        </row>
        <row r="5996">
          <cell r="D5996" t="str">
            <v xml:space="preserve"> JUMLAH BIAYA UNTUK PERALATAN</v>
          </cell>
          <cell r="L5996">
            <v>0</v>
          </cell>
        </row>
        <row r="5997">
          <cell r="J5997" t="str">
            <v xml:space="preserve"> T O T A L (Rp)</v>
          </cell>
          <cell r="L5997">
            <v>17210000</v>
          </cell>
        </row>
        <row r="5999">
          <cell r="B5999" t="str">
            <v>VOLUME  :</v>
          </cell>
          <cell r="C5999">
            <v>1000</v>
          </cell>
          <cell r="E5999" t="str">
            <v>SATUAN  :</v>
          </cell>
          <cell r="F5999" t="str">
            <v>M 2</v>
          </cell>
          <cell r="H5999" t="str">
            <v>HARGA SATUAN  :</v>
          </cell>
          <cell r="I5999">
            <v>17210</v>
          </cell>
          <cell r="J5999" t="str">
            <v xml:space="preserve">                  per</v>
          </cell>
          <cell r="K5999" t="str">
            <v>M 2</v>
          </cell>
        </row>
        <row r="6003">
          <cell r="A6003" t="str">
            <v>ANALISA HARGA SATUAN</v>
          </cell>
          <cell r="L6003" t="str">
            <v>KODE</v>
          </cell>
        </row>
        <row r="6004">
          <cell r="A6004" t="str">
            <v>MEMBERSIHKAN SIRING PASANGAN TERTUTUP</v>
          </cell>
        </row>
        <row r="6005">
          <cell r="A6005" t="str">
            <v>(MENGGUNAKAN BURUH)</v>
          </cell>
          <cell r="L6005" t="str">
            <v>K - 424A</v>
          </cell>
        </row>
        <row r="6007">
          <cell r="A6007" t="str">
            <v xml:space="preserve"> PROPINSI            :</v>
          </cell>
          <cell r="C6007" t="str">
            <v>LAMPUNG</v>
          </cell>
          <cell r="E6007" t="str">
            <v>KODE</v>
          </cell>
          <cell r="F6007" t="str">
            <v xml:space="preserve">KOTA </v>
          </cell>
          <cell r="H6007" t="str">
            <v>KODE</v>
          </cell>
          <cell r="I6007" t="str">
            <v xml:space="preserve"> DISIAPKAN OLEH :</v>
          </cell>
          <cell r="K6007" t="str">
            <v>TANGGAL</v>
          </cell>
        </row>
        <row r="6008">
          <cell r="E6008" t="str">
            <v>[071]</v>
          </cell>
          <cell r="F6008" t="str">
            <v>BANDAR LAMPUNG</v>
          </cell>
          <cell r="H6008" t="str">
            <v>[018]</v>
          </cell>
          <cell r="I6008" t="str">
            <v>CV.PUTRA SILIWANGI JAYA</v>
          </cell>
          <cell r="K6008" t="str">
            <v>05 Agustus 2005</v>
          </cell>
        </row>
        <row r="6011">
          <cell r="A6011" t="str">
            <v xml:space="preserve"> URAIAN</v>
          </cell>
          <cell r="F6011" t="str">
            <v xml:space="preserve"> ANGGAPAN / ASUMSI</v>
          </cell>
        </row>
        <row r="6012">
          <cell r="A6012" t="str">
            <v xml:space="preserve"> 1.</v>
          </cell>
          <cell r="B6012" t="str">
            <v>Bersihkan saluran samping dan gorong-gorong dari</v>
          </cell>
          <cell r="F6012" t="str">
            <v xml:space="preserve"> 1. Menggunakan Tenaga Manusia 100 m perhari</v>
          </cell>
        </row>
        <row r="6013">
          <cell r="B6013" t="str">
            <v>kotoran/sampah dan tumbuh-tumbuhan</v>
          </cell>
          <cell r="F6013" t="str">
            <v xml:space="preserve"> 2. Membersihkan sampah, kotoran yang menyumbat, tumbuh-tumbuhan dari parit</v>
          </cell>
        </row>
        <row r="6014">
          <cell r="A6014" t="str">
            <v xml:space="preserve"> 2. </v>
          </cell>
          <cell r="B6014" t="str">
            <v xml:space="preserve">Buang sampah/kotoran tersebut dengan </v>
          </cell>
          <cell r="F6014" t="str">
            <v xml:space="preserve">     dan gorong-gorong.</v>
          </cell>
        </row>
        <row r="6015">
          <cell r="B6015" t="str">
            <v>menggunakantruck, dimuat oleh tenaga orang</v>
          </cell>
          <cell r="F6015" t="str">
            <v xml:space="preserve"> 3. Pembuangan reruntuhan sejauh 1,00 km (10 m3/100m)</v>
          </cell>
        </row>
        <row r="6016">
          <cell r="F6016" t="str">
            <v xml:space="preserve"> 4. Kapasitas 1 rit PP/jam/truck</v>
          </cell>
        </row>
        <row r="6017">
          <cell r="F6017" t="str">
            <v xml:space="preserve"> 5. Penggunaan alat bantu 1 bulan/orang/set @ 3 alat.</v>
          </cell>
        </row>
        <row r="6022">
          <cell r="B6022" t="str">
            <v>PEKERJA</v>
          </cell>
          <cell r="E6022" t="str">
            <v>JUMLAH</v>
          </cell>
          <cell r="F6022" t="str">
            <v>HARI</v>
          </cell>
          <cell r="G6022" t="str">
            <v>KODE</v>
          </cell>
          <cell r="H6022" t="str">
            <v>TOTAL VOL</v>
          </cell>
          <cell r="I6022" t="str">
            <v>UPAH</v>
          </cell>
          <cell r="J6022" t="str">
            <v>BIAYA</v>
          </cell>
          <cell r="K6022" t="str">
            <v>SUB TOTAL</v>
          </cell>
        </row>
        <row r="6023">
          <cell r="E6023" t="str">
            <v>ORANG</v>
          </cell>
          <cell r="H6023" t="str">
            <v>(Orang hari)</v>
          </cell>
          <cell r="I6023" t="str">
            <v>(Rp/Org/Hari)</v>
          </cell>
          <cell r="J6023" t="str">
            <v>(Rp)</v>
          </cell>
          <cell r="K6023" t="str">
            <v>(Rp)</v>
          </cell>
        </row>
        <row r="6026">
          <cell r="A6026" t="str">
            <v>P</v>
          </cell>
          <cell r="B6026" t="str">
            <v xml:space="preserve"> Buruh tak terampil</v>
          </cell>
          <cell r="E6026">
            <v>36</v>
          </cell>
          <cell r="F6026">
            <v>1</v>
          </cell>
          <cell r="G6026" t="str">
            <v>L 101</v>
          </cell>
          <cell r="H6026">
            <v>36</v>
          </cell>
          <cell r="I6026">
            <v>21800</v>
          </cell>
          <cell r="J6026">
            <v>784800</v>
          </cell>
        </row>
        <row r="6027">
          <cell r="A6027" t="str">
            <v>E</v>
          </cell>
          <cell r="B6027" t="str">
            <v xml:space="preserve"> Supir terampil</v>
          </cell>
          <cell r="E6027">
            <v>2</v>
          </cell>
          <cell r="F6027">
            <v>1</v>
          </cell>
          <cell r="G6027" t="str">
            <v>L 091</v>
          </cell>
          <cell r="H6027">
            <v>2</v>
          </cell>
          <cell r="I6027">
            <v>29500</v>
          </cell>
          <cell r="J6027">
            <v>59000</v>
          </cell>
        </row>
        <row r="6028">
          <cell r="A6028" t="str">
            <v>K</v>
          </cell>
          <cell r="B6028" t="str">
            <v xml:space="preserve"> Pembantu Supir</v>
          </cell>
          <cell r="E6028">
            <v>2</v>
          </cell>
          <cell r="F6028">
            <v>1</v>
          </cell>
          <cell r="G6028" t="str">
            <v>L 099</v>
          </cell>
          <cell r="H6028">
            <v>2</v>
          </cell>
          <cell r="I6028">
            <v>21800</v>
          </cell>
          <cell r="J6028">
            <v>43600</v>
          </cell>
        </row>
        <row r="6029">
          <cell r="A6029" t="str">
            <v>E</v>
          </cell>
          <cell r="B6029" t="str">
            <v xml:space="preserve"> Mandor</v>
          </cell>
          <cell r="E6029">
            <v>1</v>
          </cell>
          <cell r="F6029">
            <v>1</v>
          </cell>
          <cell r="G6029" t="str">
            <v>L 061</v>
          </cell>
          <cell r="H6029">
            <v>1</v>
          </cell>
          <cell r="I6029">
            <v>34400</v>
          </cell>
          <cell r="J6029">
            <v>34400</v>
          </cell>
        </row>
        <row r="6030">
          <cell r="A6030" t="str">
            <v>R</v>
          </cell>
        </row>
        <row r="6031">
          <cell r="A6031" t="str">
            <v>J</v>
          </cell>
        </row>
        <row r="6032">
          <cell r="A6032" t="str">
            <v>A</v>
          </cell>
        </row>
        <row r="6040">
          <cell r="D6040" t="str">
            <v xml:space="preserve"> JUMLAH BIAYA UNTUK PEKERJA</v>
          </cell>
          <cell r="J6040" t="str">
            <v>PEKERJA (I+II)</v>
          </cell>
          <cell r="L6040">
            <v>921800</v>
          </cell>
        </row>
        <row r="6041">
          <cell r="B6041" t="str">
            <v>MATERIAL</v>
          </cell>
          <cell r="E6041" t="str">
            <v>JUMLAH</v>
          </cell>
          <cell r="F6041" t="str">
            <v>SATUAN</v>
          </cell>
          <cell r="G6041" t="str">
            <v>KODE</v>
          </cell>
          <cell r="H6041" t="str">
            <v>TOTAL VOL</v>
          </cell>
          <cell r="I6041" t="str">
            <v>HARGA SATUAN</v>
          </cell>
          <cell r="J6041" t="str">
            <v>BIAYA</v>
          </cell>
          <cell r="K6041" t="str">
            <v>SUB TOTAL</v>
          </cell>
        </row>
        <row r="6042">
          <cell r="E6042" t="str">
            <v>MATERIAL</v>
          </cell>
          <cell r="I6042" t="str">
            <v>(Rp)</v>
          </cell>
          <cell r="J6042" t="str">
            <v>(Rp)</v>
          </cell>
          <cell r="K6042" t="str">
            <v>(Rp)</v>
          </cell>
        </row>
        <row r="6044">
          <cell r="A6044" t="str">
            <v>M</v>
          </cell>
          <cell r="B6044" t="str">
            <v>Alat bantu ( set @ 3 alat)</v>
          </cell>
          <cell r="F6044" t="str">
            <v xml:space="preserve">set </v>
          </cell>
          <cell r="G6044" t="str">
            <v>M 170</v>
          </cell>
          <cell r="H6044">
            <v>5</v>
          </cell>
          <cell r="I6044">
            <v>49935</v>
          </cell>
          <cell r="J6044">
            <v>249675</v>
          </cell>
        </row>
        <row r="6045">
          <cell r="A6045" t="str">
            <v>A</v>
          </cell>
        </row>
        <row r="6046">
          <cell r="A6046" t="str">
            <v>T</v>
          </cell>
        </row>
        <row r="6047">
          <cell r="A6047" t="str">
            <v>E</v>
          </cell>
        </row>
        <row r="6048">
          <cell r="A6048" t="str">
            <v>R</v>
          </cell>
        </row>
        <row r="6049">
          <cell r="A6049" t="str">
            <v>I</v>
          </cell>
        </row>
        <row r="6050">
          <cell r="A6050" t="str">
            <v>A</v>
          </cell>
        </row>
        <row r="6051">
          <cell r="A6051" t="str">
            <v>L</v>
          </cell>
        </row>
        <row r="6059">
          <cell r="D6059" t="str">
            <v xml:space="preserve"> JUMLAH BIAYA UNTUK MATERIAL</v>
          </cell>
          <cell r="J6059" t="str">
            <v>MATERIAL (I+II)</v>
          </cell>
          <cell r="L6059">
            <v>249675</v>
          </cell>
        </row>
        <row r="6060">
          <cell r="B6060" t="str">
            <v>PERALATAN</v>
          </cell>
          <cell r="E6060" t="str">
            <v>JUMLAH</v>
          </cell>
          <cell r="F6060" t="str">
            <v xml:space="preserve">HARI </v>
          </cell>
          <cell r="G6060" t="str">
            <v>KODE</v>
          </cell>
          <cell r="H6060" t="str">
            <v>JAM KERJA</v>
          </cell>
          <cell r="I6060" t="str">
            <v>HARGA</v>
          </cell>
          <cell r="J6060" t="str">
            <v>BIAYA</v>
          </cell>
          <cell r="K6060" t="str">
            <v>SUB TOTAL</v>
          </cell>
        </row>
        <row r="6061">
          <cell r="E6061" t="str">
            <v>ALAT</v>
          </cell>
          <cell r="F6061" t="str">
            <v>KERJA</v>
          </cell>
          <cell r="I6061" t="str">
            <v>(Rp/Jam)</v>
          </cell>
          <cell r="J6061" t="str">
            <v>(Rp)</v>
          </cell>
          <cell r="K6061" t="str">
            <v>(Rp)</v>
          </cell>
        </row>
        <row r="6063">
          <cell r="A6063" t="str">
            <v>P</v>
          </cell>
          <cell r="B6063" t="str">
            <v>Truk bak terbuka 3,5 T/115 HP</v>
          </cell>
          <cell r="E6063">
            <v>2</v>
          </cell>
          <cell r="F6063">
            <v>1</v>
          </cell>
          <cell r="G6063" t="str">
            <v>E 221</v>
          </cell>
          <cell r="H6063">
            <v>15</v>
          </cell>
          <cell r="I6063">
            <v>54910</v>
          </cell>
          <cell r="J6063">
            <v>823650</v>
          </cell>
        </row>
        <row r="6064">
          <cell r="A6064" t="str">
            <v>E</v>
          </cell>
        </row>
        <row r="6065">
          <cell r="A6065" t="str">
            <v>R</v>
          </cell>
        </row>
        <row r="6066">
          <cell r="A6066" t="str">
            <v>A</v>
          </cell>
        </row>
        <row r="6067">
          <cell r="A6067" t="str">
            <v>L</v>
          </cell>
        </row>
        <row r="6068">
          <cell r="A6068" t="str">
            <v>A</v>
          </cell>
        </row>
        <row r="6069">
          <cell r="A6069" t="str">
            <v>T</v>
          </cell>
        </row>
        <row r="6070">
          <cell r="A6070" t="str">
            <v>A</v>
          </cell>
        </row>
        <row r="6071">
          <cell r="A6071" t="str">
            <v>N</v>
          </cell>
        </row>
        <row r="6078">
          <cell r="D6078" t="str">
            <v xml:space="preserve"> JUMLAH BIAYA UNTUK PERALATAN</v>
          </cell>
          <cell r="J6078" t="str">
            <v>PERALATAN (I+II)</v>
          </cell>
          <cell r="L6078">
            <v>823650</v>
          </cell>
        </row>
        <row r="6079">
          <cell r="J6079" t="str">
            <v xml:space="preserve"> T O T A L (Rp)</v>
          </cell>
          <cell r="L6079">
            <v>1995125</v>
          </cell>
        </row>
        <row r="6081">
          <cell r="B6081" t="str">
            <v>VOLUME  :</v>
          </cell>
          <cell r="C6081">
            <v>100</v>
          </cell>
          <cell r="E6081" t="str">
            <v>SATUAN  :</v>
          </cell>
          <cell r="F6081" t="str">
            <v>M '</v>
          </cell>
          <cell r="H6081" t="str">
            <v>HARGA SATUAN  :</v>
          </cell>
          <cell r="I6081">
            <v>19951.25</v>
          </cell>
          <cell r="J6081" t="str">
            <v xml:space="preserve">                  per</v>
          </cell>
          <cell r="K6081" t="str">
            <v>M '</v>
          </cell>
        </row>
        <row r="6084">
          <cell r="A6084" t="str">
            <v>ANALISA HARGA SATUAN</v>
          </cell>
          <cell r="L6084" t="str">
            <v>KODE</v>
          </cell>
        </row>
        <row r="6085">
          <cell r="A6085" t="str">
            <v>PENIMBUNAN BADAN JALAN</v>
          </cell>
        </row>
        <row r="6086">
          <cell r="A6086" t="str">
            <v>(MENGGUNAKAN ALAT)</v>
          </cell>
          <cell r="L6086" t="str">
            <v>K - 311 A</v>
          </cell>
        </row>
        <row r="6088">
          <cell r="A6088" t="str">
            <v xml:space="preserve"> PROPINSI            :</v>
          </cell>
          <cell r="C6088" t="str">
            <v>LAMPUNG</v>
          </cell>
          <cell r="E6088" t="str">
            <v>KODE</v>
          </cell>
          <cell r="F6088" t="str">
            <v xml:space="preserve">KOTA </v>
          </cell>
          <cell r="H6088" t="str">
            <v>KODE</v>
          </cell>
          <cell r="I6088" t="str">
            <v xml:space="preserve"> DISIAPKAN OLEH :</v>
          </cell>
          <cell r="K6088" t="str">
            <v>TANGGAL</v>
          </cell>
        </row>
        <row r="6089">
          <cell r="E6089" t="str">
            <v>[071]</v>
          </cell>
          <cell r="F6089" t="str">
            <v>BANDAR LAMPUNG</v>
          </cell>
          <cell r="H6089" t="str">
            <v>[018]</v>
          </cell>
          <cell r="I6089" t="str">
            <v>CV.PUTRA SILIWANGI JAYA</v>
          </cell>
          <cell r="K6089" t="str">
            <v>05 Agustus 2005</v>
          </cell>
        </row>
        <row r="6092">
          <cell r="A6092" t="str">
            <v xml:space="preserve"> URAIAN</v>
          </cell>
          <cell r="F6092" t="str">
            <v xml:space="preserve"> ANGGAPAN / ASUMSI</v>
          </cell>
        </row>
        <row r="6093">
          <cell r="A6093" t="str">
            <v xml:space="preserve"> 1.</v>
          </cell>
          <cell r="B6093" t="str">
            <v>Material dihampar maksimum</v>
          </cell>
          <cell r="F6093" t="str">
            <v xml:space="preserve"> 1. Menggunakan alat berat ( 120 M3/hari )</v>
          </cell>
        </row>
        <row r="6094">
          <cell r="B6094" t="str">
            <v>tebal setiap lapis 20 cm</v>
          </cell>
          <cell r="F6094" t="str">
            <v xml:space="preserve"> 2. Harga material tergantung pada harga lokasi pekerjaan.</v>
          </cell>
        </row>
        <row r="6095">
          <cell r="A6095" t="str">
            <v xml:space="preserve"> 2. </v>
          </cell>
          <cell r="B6095" t="str">
            <v xml:space="preserve">Setiap lapis dipadatkan minimum 4 kali </v>
          </cell>
        </row>
        <row r="6096">
          <cell r="B6096" t="str">
            <v>lintasan dengan mesin gilas roda karet</v>
          </cell>
        </row>
        <row r="6097">
          <cell r="A6097" t="str">
            <v/>
          </cell>
        </row>
        <row r="6098">
          <cell r="A6098" t="str">
            <v/>
          </cell>
        </row>
        <row r="6103">
          <cell r="F6103" t="str">
            <v/>
          </cell>
        </row>
        <row r="6104">
          <cell r="B6104" t="str">
            <v>PEKERJA</v>
          </cell>
          <cell r="E6104" t="str">
            <v>JUMLAH</v>
          </cell>
          <cell r="F6104" t="str">
            <v>HARI</v>
          </cell>
          <cell r="G6104" t="str">
            <v>KODE</v>
          </cell>
          <cell r="H6104" t="str">
            <v>TOTAL VOL</v>
          </cell>
          <cell r="I6104" t="str">
            <v>UPAH</v>
          </cell>
          <cell r="J6104" t="str">
            <v>BIAYA</v>
          </cell>
          <cell r="K6104" t="str">
            <v>SUB TOTAL</v>
          </cell>
        </row>
        <row r="6105">
          <cell r="E6105" t="str">
            <v>ORANG</v>
          </cell>
          <cell r="H6105" t="str">
            <v>(Orang-hari)</v>
          </cell>
          <cell r="I6105" t="str">
            <v>(Rp/Org/Hari)</v>
          </cell>
          <cell r="J6105" t="str">
            <v>(Rp)</v>
          </cell>
          <cell r="K6105" t="str">
            <v>(Rp)</v>
          </cell>
        </row>
        <row r="6108">
          <cell r="A6108" t="str">
            <v>P</v>
          </cell>
          <cell r="B6108" t="str">
            <v xml:space="preserve"> Buruh tak terampil</v>
          </cell>
          <cell r="E6108">
            <v>4</v>
          </cell>
          <cell r="F6108">
            <v>1</v>
          </cell>
          <cell r="G6108" t="str">
            <v>L 101</v>
          </cell>
          <cell r="H6108">
            <v>4</v>
          </cell>
          <cell r="I6108">
            <v>21800</v>
          </cell>
          <cell r="J6108">
            <v>87200</v>
          </cell>
        </row>
        <row r="6109">
          <cell r="A6109" t="str">
            <v>E</v>
          </cell>
          <cell r="B6109" t="str">
            <v xml:space="preserve"> Mandor</v>
          </cell>
          <cell r="E6109">
            <v>1</v>
          </cell>
          <cell r="F6109">
            <v>1</v>
          </cell>
          <cell r="G6109" t="str">
            <v>L 061</v>
          </cell>
          <cell r="H6109">
            <v>1</v>
          </cell>
          <cell r="I6109">
            <v>34400</v>
          </cell>
          <cell r="J6109">
            <v>34400</v>
          </cell>
        </row>
        <row r="6110">
          <cell r="A6110" t="str">
            <v>K</v>
          </cell>
          <cell r="B6110" t="str">
            <v xml:space="preserve"> Operator terampil</v>
          </cell>
          <cell r="E6110">
            <v>2</v>
          </cell>
          <cell r="F6110">
            <v>1</v>
          </cell>
          <cell r="G6110" t="str">
            <v>L 081</v>
          </cell>
          <cell r="H6110">
            <v>2</v>
          </cell>
          <cell r="I6110">
            <v>34400</v>
          </cell>
          <cell r="J6110">
            <v>68800</v>
          </cell>
        </row>
        <row r="6111">
          <cell r="A6111" t="str">
            <v>E</v>
          </cell>
          <cell r="B6111" t="str">
            <v xml:space="preserve"> Pembatu operator</v>
          </cell>
          <cell r="E6111">
            <v>2</v>
          </cell>
          <cell r="F6111">
            <v>1</v>
          </cell>
          <cell r="G6111" t="str">
            <v>L 083</v>
          </cell>
          <cell r="H6111">
            <v>2</v>
          </cell>
          <cell r="I6111">
            <v>21800</v>
          </cell>
          <cell r="J6111">
            <v>43600</v>
          </cell>
        </row>
        <row r="6112">
          <cell r="A6112" t="str">
            <v>R</v>
          </cell>
          <cell r="B6112" t="str">
            <v xml:space="preserve"> Supir terampil </v>
          </cell>
          <cell r="E6112">
            <v>1</v>
          </cell>
          <cell r="F6112">
            <v>1</v>
          </cell>
          <cell r="G6112" t="str">
            <v>L 091</v>
          </cell>
          <cell r="H6112">
            <v>1</v>
          </cell>
          <cell r="I6112">
            <v>29500</v>
          </cell>
          <cell r="J6112">
            <v>29500</v>
          </cell>
        </row>
        <row r="6113">
          <cell r="A6113" t="str">
            <v>J</v>
          </cell>
          <cell r="B6113" t="str">
            <v xml:space="preserve"> Pembantu Supir </v>
          </cell>
          <cell r="E6113">
            <v>1</v>
          </cell>
          <cell r="F6113">
            <v>1</v>
          </cell>
          <cell r="G6113" t="str">
            <v>L 099</v>
          </cell>
          <cell r="H6113">
            <v>1</v>
          </cell>
          <cell r="I6113">
            <v>21800</v>
          </cell>
          <cell r="J6113">
            <v>21800</v>
          </cell>
        </row>
        <row r="6114">
          <cell r="A6114" t="str">
            <v>A</v>
          </cell>
        </row>
        <row r="6120">
          <cell r="D6120" t="str">
            <v xml:space="preserve"> JUMLAH BIAYA UNTUK PEKERJA</v>
          </cell>
          <cell r="J6120" t="str">
            <v>PEKERJA (I+II)</v>
          </cell>
          <cell r="L6120">
            <v>285300</v>
          </cell>
        </row>
        <row r="6121">
          <cell r="B6121" t="str">
            <v>MATERIAL</v>
          </cell>
          <cell r="F6121" t="str">
            <v>SATUAN</v>
          </cell>
          <cell r="G6121" t="str">
            <v>KODE</v>
          </cell>
          <cell r="H6121" t="str">
            <v>TOTAL VOL</v>
          </cell>
          <cell r="I6121" t="str">
            <v>HARGA SATUAN</v>
          </cell>
          <cell r="J6121" t="str">
            <v>BIAYA</v>
          </cell>
          <cell r="K6121" t="str">
            <v>SUB TOTAL</v>
          </cell>
        </row>
        <row r="6122">
          <cell r="I6122" t="str">
            <v>(Rp)</v>
          </cell>
          <cell r="J6122" t="str">
            <v>(Rp)</v>
          </cell>
          <cell r="K6122" t="str">
            <v>(Rp)</v>
          </cell>
        </row>
        <row r="6123">
          <cell r="A6123" t="str">
            <v/>
          </cell>
        </row>
        <row r="6124">
          <cell r="A6124" t="str">
            <v>M</v>
          </cell>
          <cell r="B6124" t="str">
            <v>Timbunan biasa</v>
          </cell>
          <cell r="F6124" t="str">
            <v>m3</v>
          </cell>
          <cell r="G6124" t="str">
            <v>M 050.a</v>
          </cell>
          <cell r="H6124">
            <v>144</v>
          </cell>
          <cell r="I6124">
            <v>34950</v>
          </cell>
          <cell r="J6124">
            <v>5032800</v>
          </cell>
        </row>
        <row r="6125">
          <cell r="A6125" t="str">
            <v>A</v>
          </cell>
        </row>
        <row r="6126">
          <cell r="A6126" t="str">
            <v>T</v>
          </cell>
          <cell r="B6126" t="str">
            <v>Alat Bantu (set @ 3 alat )</v>
          </cell>
          <cell r="F6126" t="str">
            <v>set</v>
          </cell>
          <cell r="G6126" t="str">
            <v>M 170</v>
          </cell>
          <cell r="H6126">
            <v>0.16</v>
          </cell>
          <cell r="I6126">
            <v>49935</v>
          </cell>
          <cell r="J6126">
            <v>7989.6</v>
          </cell>
        </row>
        <row r="6127">
          <cell r="A6127" t="str">
            <v>E</v>
          </cell>
        </row>
        <row r="6128">
          <cell r="A6128" t="str">
            <v>R</v>
          </cell>
        </row>
        <row r="6129">
          <cell r="A6129" t="str">
            <v>I</v>
          </cell>
        </row>
        <row r="6130">
          <cell r="A6130" t="str">
            <v>A</v>
          </cell>
        </row>
        <row r="6131">
          <cell r="A6131" t="str">
            <v>L</v>
          </cell>
        </row>
        <row r="6133">
          <cell r="B6133" t="str">
            <v/>
          </cell>
          <cell r="E6133" t="str">
            <v/>
          </cell>
          <cell r="F6133" t="str">
            <v/>
          </cell>
          <cell r="G6133" t="str">
            <v/>
          </cell>
          <cell r="H6133" t="str">
            <v/>
          </cell>
          <cell r="I6133" t="str">
            <v/>
          </cell>
        </row>
        <row r="6134">
          <cell r="B6134" t="str">
            <v/>
          </cell>
          <cell r="E6134" t="str">
            <v/>
          </cell>
          <cell r="F6134" t="str">
            <v/>
          </cell>
          <cell r="G6134" t="str">
            <v/>
          </cell>
          <cell r="H6134" t="str">
            <v/>
          </cell>
          <cell r="I6134" t="str">
            <v/>
          </cell>
        </row>
        <row r="6135">
          <cell r="B6135" t="str">
            <v/>
          </cell>
          <cell r="E6135" t="str">
            <v/>
          </cell>
          <cell r="F6135" t="str">
            <v/>
          </cell>
          <cell r="G6135" t="str">
            <v/>
          </cell>
          <cell r="H6135" t="str">
            <v/>
          </cell>
          <cell r="I6135" t="str">
            <v/>
          </cell>
        </row>
        <row r="6136">
          <cell r="B6136" t="str">
            <v/>
          </cell>
          <cell r="E6136" t="str">
            <v/>
          </cell>
          <cell r="F6136" t="str">
            <v/>
          </cell>
          <cell r="G6136" t="str">
            <v/>
          </cell>
          <cell r="H6136" t="str">
            <v/>
          </cell>
          <cell r="I6136" t="str">
            <v/>
          </cell>
        </row>
        <row r="6138">
          <cell r="D6138" t="str">
            <v xml:space="preserve"> JUMLAH BIAYA UNTUK MATERIAL</v>
          </cell>
          <cell r="J6138" t="str">
            <v>MATERIAL (I+II)</v>
          </cell>
          <cell r="L6138">
            <v>5040790</v>
          </cell>
        </row>
        <row r="6139">
          <cell r="B6139" t="str">
            <v>PERALATAN</v>
          </cell>
          <cell r="E6139" t="str">
            <v>JUMLAH</v>
          </cell>
          <cell r="F6139" t="str">
            <v xml:space="preserve">HARI </v>
          </cell>
          <cell r="G6139" t="str">
            <v>KODE</v>
          </cell>
          <cell r="H6139" t="str">
            <v>JAM KERJA</v>
          </cell>
          <cell r="I6139" t="str">
            <v>HARGA</v>
          </cell>
          <cell r="J6139" t="str">
            <v>BIAYA</v>
          </cell>
          <cell r="K6139" t="str">
            <v>SUB TOTAL</v>
          </cell>
        </row>
        <row r="6140">
          <cell r="E6140" t="str">
            <v>ALAT</v>
          </cell>
          <cell r="F6140" t="str">
            <v>KERJA</v>
          </cell>
          <cell r="I6140" t="str">
            <v>(Rp/Jam)</v>
          </cell>
          <cell r="J6140" t="str">
            <v>(Rp)</v>
          </cell>
          <cell r="K6140" t="str">
            <v>(Rp)</v>
          </cell>
        </row>
        <row r="6142">
          <cell r="A6142" t="str">
            <v>P</v>
          </cell>
          <cell r="B6142" t="str">
            <v>Motor Grader 100 HP</v>
          </cell>
          <cell r="E6142">
            <v>1</v>
          </cell>
          <cell r="F6142">
            <v>1</v>
          </cell>
          <cell r="G6142" t="str">
            <v>E 010</v>
          </cell>
          <cell r="H6142">
            <v>5</v>
          </cell>
          <cell r="I6142">
            <v>149510</v>
          </cell>
          <cell r="J6142">
            <v>747550</v>
          </cell>
        </row>
        <row r="6143">
          <cell r="A6143" t="str">
            <v>E</v>
          </cell>
          <cell r="B6143" t="str">
            <v>Mesin gilas roda karet 8 - 15 T</v>
          </cell>
          <cell r="E6143">
            <v>1</v>
          </cell>
          <cell r="F6143">
            <v>1</v>
          </cell>
          <cell r="G6143" t="str">
            <v>E 084</v>
          </cell>
          <cell r="H6143">
            <v>5</v>
          </cell>
          <cell r="I6143">
            <v>149510</v>
          </cell>
          <cell r="J6143">
            <v>747550</v>
          </cell>
        </row>
        <row r="6144">
          <cell r="A6144" t="str">
            <v>R</v>
          </cell>
          <cell r="B6144" t="str">
            <v>Truk tangki air 115 HP</v>
          </cell>
          <cell r="E6144">
            <v>1</v>
          </cell>
          <cell r="F6144">
            <v>1</v>
          </cell>
          <cell r="G6144" t="str">
            <v>E 182</v>
          </cell>
          <cell r="H6144">
            <v>5</v>
          </cell>
          <cell r="I6144">
            <v>64790</v>
          </cell>
          <cell r="J6144">
            <v>323950</v>
          </cell>
        </row>
        <row r="6145">
          <cell r="A6145" t="str">
            <v>A</v>
          </cell>
        </row>
        <row r="6146">
          <cell r="A6146" t="str">
            <v>L</v>
          </cell>
        </row>
        <row r="6147">
          <cell r="A6147" t="str">
            <v>A</v>
          </cell>
        </row>
        <row r="6148">
          <cell r="A6148" t="str">
            <v>T</v>
          </cell>
        </row>
        <row r="6149">
          <cell r="A6149" t="str">
            <v>A</v>
          </cell>
        </row>
        <row r="6150">
          <cell r="A6150" t="str">
            <v>N</v>
          </cell>
        </row>
        <row r="6158">
          <cell r="D6158" t="str">
            <v xml:space="preserve"> JUMLAH BIAYA UNTUK PERALATAN</v>
          </cell>
          <cell r="J6158" t="str">
            <v>PERALATAN (I+II)</v>
          </cell>
          <cell r="L6158">
            <v>1819050</v>
          </cell>
        </row>
        <row r="6159">
          <cell r="J6159" t="str">
            <v xml:space="preserve"> T O T A L (Rp)</v>
          </cell>
          <cell r="L6159">
            <v>7145140</v>
          </cell>
        </row>
        <row r="6161">
          <cell r="B6161" t="str">
            <v>VOLUME  :</v>
          </cell>
          <cell r="C6161">
            <v>120</v>
          </cell>
          <cell r="E6161" t="str">
            <v>SATUAN  :</v>
          </cell>
          <cell r="F6161" t="str">
            <v>M3</v>
          </cell>
          <cell r="H6161" t="str">
            <v>HARGA SATUAN  :</v>
          </cell>
          <cell r="I6161">
            <v>59542.83</v>
          </cell>
          <cell r="J6161" t="str">
            <v xml:space="preserve">                  per</v>
          </cell>
          <cell r="K6161" t="str">
            <v>M3</v>
          </cell>
        </row>
        <row r="6164">
          <cell r="A6164" t="str">
            <v>ANALISA HARGA SATUAN</v>
          </cell>
          <cell r="L6164" t="str">
            <v>KODE</v>
          </cell>
        </row>
        <row r="6165">
          <cell r="A6165" t="str">
            <v>PENIMBUNAN BADAN JALAN</v>
          </cell>
        </row>
        <row r="6166">
          <cell r="A6166" t="str">
            <v>(MENGGUNAKAN ALAT)</v>
          </cell>
          <cell r="L6166" t="str">
            <v>K - 311 B</v>
          </cell>
        </row>
        <row r="6168">
          <cell r="A6168" t="str">
            <v xml:space="preserve"> PROPINSI            :</v>
          </cell>
          <cell r="C6168" t="str">
            <v>LAMPUNG</v>
          </cell>
          <cell r="E6168" t="str">
            <v>KODE</v>
          </cell>
          <cell r="F6168" t="str">
            <v xml:space="preserve">KOTA </v>
          </cell>
          <cell r="H6168" t="str">
            <v>KODE</v>
          </cell>
          <cell r="I6168" t="str">
            <v xml:space="preserve"> DISIAPKAN OLEH :</v>
          </cell>
          <cell r="K6168" t="str">
            <v>TANGGAL</v>
          </cell>
        </row>
        <row r="6169">
          <cell r="E6169" t="str">
            <v>[071]</v>
          </cell>
          <cell r="F6169" t="str">
            <v>BANDAR LAMPUNG</v>
          </cell>
          <cell r="H6169" t="str">
            <v>[018]</v>
          </cell>
          <cell r="I6169" t="str">
            <v>CV.PUTRA SILIWANGI JAYA</v>
          </cell>
          <cell r="K6169" t="str">
            <v>05 Agustus 2005</v>
          </cell>
        </row>
        <row r="6172">
          <cell r="A6172" t="str">
            <v xml:space="preserve"> URAIAN</v>
          </cell>
          <cell r="F6172" t="str">
            <v xml:space="preserve"> ANGGAPAN / ASUMSI</v>
          </cell>
        </row>
        <row r="6173">
          <cell r="A6173" t="str">
            <v xml:space="preserve"> 1.</v>
          </cell>
          <cell r="B6173" t="str">
            <v>Material dihampar maksimum</v>
          </cell>
          <cell r="F6173" t="str">
            <v xml:space="preserve"> 1. Menggunakan alat berat ( 120 M3/hari )</v>
          </cell>
        </row>
        <row r="6174">
          <cell r="B6174" t="str">
            <v>tebal setiap lapis 20 cm</v>
          </cell>
          <cell r="F6174" t="str">
            <v xml:space="preserve"> 2. Harga material tergantung pada harga lokasi pekerjaan.</v>
          </cell>
        </row>
        <row r="6175">
          <cell r="A6175" t="str">
            <v xml:space="preserve"> 2. </v>
          </cell>
          <cell r="B6175" t="str">
            <v xml:space="preserve">Setiap lapis dipadatkan minimum 4 kali </v>
          </cell>
        </row>
        <row r="6176">
          <cell r="B6176" t="str">
            <v>lintasan dengan mesin gilas roda karet</v>
          </cell>
        </row>
        <row r="6177">
          <cell r="A6177" t="str">
            <v/>
          </cell>
        </row>
        <row r="6178">
          <cell r="A6178" t="str">
            <v/>
          </cell>
        </row>
        <row r="6183">
          <cell r="F6183" t="str">
            <v/>
          </cell>
        </row>
        <row r="6184">
          <cell r="B6184" t="str">
            <v>PEKERJA</v>
          </cell>
          <cell r="E6184" t="str">
            <v>JUMLAH</v>
          </cell>
          <cell r="F6184" t="str">
            <v>HARI</v>
          </cell>
          <cell r="G6184" t="str">
            <v>KODE</v>
          </cell>
          <cell r="H6184" t="str">
            <v>TOTAL VOL</v>
          </cell>
          <cell r="I6184" t="str">
            <v>UPAH</v>
          </cell>
          <cell r="J6184" t="str">
            <v>BIAYA</v>
          </cell>
          <cell r="K6184" t="str">
            <v>SUB TOTAL</v>
          </cell>
        </row>
        <row r="6185">
          <cell r="E6185" t="str">
            <v>ORANG</v>
          </cell>
          <cell r="H6185" t="str">
            <v>(Orang-hari)</v>
          </cell>
          <cell r="I6185" t="str">
            <v>(Rp/Org/Hari)</v>
          </cell>
          <cell r="J6185" t="str">
            <v>(Rp)</v>
          </cell>
          <cell r="K6185" t="str">
            <v>(Rp)</v>
          </cell>
        </row>
        <row r="6188">
          <cell r="A6188" t="str">
            <v>P</v>
          </cell>
          <cell r="B6188" t="str">
            <v xml:space="preserve"> Buruh tak terampil</v>
          </cell>
          <cell r="E6188">
            <v>4</v>
          </cell>
          <cell r="F6188">
            <v>1</v>
          </cell>
          <cell r="G6188" t="str">
            <v>L 101</v>
          </cell>
          <cell r="H6188">
            <v>4</v>
          </cell>
          <cell r="I6188">
            <v>21800</v>
          </cell>
          <cell r="J6188">
            <v>87200</v>
          </cell>
        </row>
        <row r="6189">
          <cell r="A6189" t="str">
            <v>E</v>
          </cell>
          <cell r="B6189" t="str">
            <v xml:space="preserve"> Mandor</v>
          </cell>
          <cell r="E6189">
            <v>1</v>
          </cell>
          <cell r="F6189">
            <v>1</v>
          </cell>
          <cell r="G6189" t="str">
            <v>L 061</v>
          </cell>
          <cell r="H6189">
            <v>1</v>
          </cell>
          <cell r="I6189">
            <v>34400</v>
          </cell>
          <cell r="J6189">
            <v>34400</v>
          </cell>
        </row>
        <row r="6190">
          <cell r="A6190" t="str">
            <v>K</v>
          </cell>
          <cell r="B6190" t="str">
            <v xml:space="preserve"> Operator terampil</v>
          </cell>
          <cell r="E6190">
            <v>2</v>
          </cell>
          <cell r="F6190">
            <v>1</v>
          </cell>
          <cell r="G6190" t="str">
            <v>L 081</v>
          </cell>
          <cell r="H6190">
            <v>2</v>
          </cell>
          <cell r="I6190">
            <v>34400</v>
          </cell>
          <cell r="J6190">
            <v>68800</v>
          </cell>
        </row>
        <row r="6191">
          <cell r="A6191" t="str">
            <v>E</v>
          </cell>
          <cell r="B6191" t="str">
            <v xml:space="preserve"> Pembatu operator</v>
          </cell>
          <cell r="E6191">
            <v>2</v>
          </cell>
          <cell r="F6191">
            <v>1</v>
          </cell>
          <cell r="G6191" t="str">
            <v>L 083</v>
          </cell>
          <cell r="H6191">
            <v>2</v>
          </cell>
          <cell r="I6191">
            <v>21800</v>
          </cell>
          <cell r="J6191">
            <v>43600</v>
          </cell>
        </row>
        <row r="6192">
          <cell r="A6192" t="str">
            <v>R</v>
          </cell>
          <cell r="B6192" t="str">
            <v xml:space="preserve"> Supir terampil </v>
          </cell>
          <cell r="E6192">
            <v>1</v>
          </cell>
          <cell r="F6192">
            <v>1</v>
          </cell>
          <cell r="G6192" t="str">
            <v>L 091</v>
          </cell>
          <cell r="H6192">
            <v>1</v>
          </cell>
          <cell r="I6192">
            <v>29500</v>
          </cell>
          <cell r="J6192">
            <v>29500</v>
          </cell>
        </row>
        <row r="6193">
          <cell r="A6193" t="str">
            <v>J</v>
          </cell>
          <cell r="B6193" t="str">
            <v xml:space="preserve"> Pembantu Supir </v>
          </cell>
          <cell r="E6193">
            <v>1</v>
          </cell>
          <cell r="F6193">
            <v>1</v>
          </cell>
          <cell r="G6193" t="str">
            <v>L 099</v>
          </cell>
          <cell r="H6193">
            <v>1</v>
          </cell>
          <cell r="I6193">
            <v>21800</v>
          </cell>
          <cell r="J6193">
            <v>21800</v>
          </cell>
        </row>
        <row r="6194">
          <cell r="A6194" t="str">
            <v>A</v>
          </cell>
        </row>
        <row r="6200">
          <cell r="D6200" t="str">
            <v xml:space="preserve"> JUMLAH BIAYA UNTUK PEKERJA</v>
          </cell>
          <cell r="J6200" t="str">
            <v>PEKERJA (I+II)</v>
          </cell>
          <cell r="L6200">
            <v>285300</v>
          </cell>
        </row>
        <row r="6201">
          <cell r="B6201" t="str">
            <v>MATERIAL</v>
          </cell>
          <cell r="F6201" t="str">
            <v>SATUAN</v>
          </cell>
          <cell r="G6201" t="str">
            <v>KODE</v>
          </cell>
          <cell r="H6201" t="str">
            <v>TOTAL VOL</v>
          </cell>
          <cell r="I6201" t="str">
            <v>HARGA SATUAN</v>
          </cell>
          <cell r="J6201" t="str">
            <v>BIAYA</v>
          </cell>
          <cell r="K6201" t="str">
            <v>SUB TOTAL</v>
          </cell>
        </row>
        <row r="6202">
          <cell r="I6202" t="str">
            <v>(Rp)</v>
          </cell>
          <cell r="J6202" t="str">
            <v>(Rp)</v>
          </cell>
          <cell r="K6202" t="str">
            <v>(Rp)</v>
          </cell>
        </row>
        <row r="6203">
          <cell r="A6203" t="str">
            <v/>
          </cell>
        </row>
        <row r="6204">
          <cell r="A6204" t="str">
            <v>M</v>
          </cell>
        </row>
        <row r="6205">
          <cell r="A6205" t="str">
            <v>A</v>
          </cell>
        </row>
        <row r="6206">
          <cell r="A6206" t="str">
            <v>T</v>
          </cell>
          <cell r="B6206" t="str">
            <v>Alat Bantu (set @ 3 alat )</v>
          </cell>
          <cell r="F6206" t="str">
            <v>set</v>
          </cell>
          <cell r="G6206" t="str">
            <v>M 170</v>
          </cell>
          <cell r="H6206">
            <v>0.16</v>
          </cell>
          <cell r="I6206">
            <v>49935</v>
          </cell>
          <cell r="J6206">
            <v>7989.6</v>
          </cell>
        </row>
        <row r="6207">
          <cell r="A6207" t="str">
            <v>E</v>
          </cell>
        </row>
        <row r="6208">
          <cell r="A6208" t="str">
            <v>R</v>
          </cell>
        </row>
        <row r="6209">
          <cell r="A6209" t="str">
            <v>I</v>
          </cell>
        </row>
        <row r="6210">
          <cell r="A6210" t="str">
            <v>A</v>
          </cell>
        </row>
        <row r="6211">
          <cell r="A6211" t="str">
            <v>L</v>
          </cell>
        </row>
        <row r="6213">
          <cell r="B6213" t="str">
            <v/>
          </cell>
          <cell r="E6213" t="str">
            <v/>
          </cell>
          <cell r="F6213" t="str">
            <v/>
          </cell>
          <cell r="G6213" t="str">
            <v/>
          </cell>
          <cell r="H6213" t="str">
            <v/>
          </cell>
          <cell r="I6213" t="str">
            <v/>
          </cell>
        </row>
        <row r="6214">
          <cell r="B6214" t="str">
            <v/>
          </cell>
          <cell r="E6214" t="str">
            <v/>
          </cell>
          <cell r="F6214" t="str">
            <v/>
          </cell>
          <cell r="G6214" t="str">
            <v/>
          </cell>
          <cell r="H6214" t="str">
            <v/>
          </cell>
          <cell r="I6214" t="str">
            <v/>
          </cell>
        </row>
        <row r="6215">
          <cell r="B6215" t="str">
            <v/>
          </cell>
          <cell r="E6215" t="str">
            <v/>
          </cell>
          <cell r="F6215" t="str">
            <v/>
          </cell>
          <cell r="G6215" t="str">
            <v/>
          </cell>
          <cell r="H6215" t="str">
            <v/>
          </cell>
          <cell r="I6215" t="str">
            <v/>
          </cell>
        </row>
        <row r="6216">
          <cell r="B6216" t="str">
            <v/>
          </cell>
          <cell r="E6216" t="str">
            <v/>
          </cell>
          <cell r="F6216" t="str">
            <v/>
          </cell>
          <cell r="G6216" t="str">
            <v/>
          </cell>
          <cell r="H6216" t="str">
            <v/>
          </cell>
          <cell r="I6216" t="str">
            <v/>
          </cell>
        </row>
        <row r="6218">
          <cell r="D6218" t="str">
            <v xml:space="preserve"> JUMLAH BIAYA UNTUK MATERIAL</v>
          </cell>
          <cell r="J6218" t="str">
            <v>MATERIAL (I+II)</v>
          </cell>
          <cell r="L6218">
            <v>7990</v>
          </cell>
        </row>
        <row r="6219">
          <cell r="B6219" t="str">
            <v>PERALATAN</v>
          </cell>
          <cell r="E6219" t="str">
            <v>JUMLAH</v>
          </cell>
          <cell r="F6219" t="str">
            <v xml:space="preserve">HARI </v>
          </cell>
          <cell r="G6219" t="str">
            <v>KODE</v>
          </cell>
          <cell r="H6219" t="str">
            <v>JAM KERJA</v>
          </cell>
          <cell r="I6219" t="str">
            <v>HARGA</v>
          </cell>
          <cell r="J6219" t="str">
            <v>BIAYA</v>
          </cell>
          <cell r="K6219" t="str">
            <v>SUB TOTAL</v>
          </cell>
        </row>
        <row r="6220">
          <cell r="E6220" t="str">
            <v>ALAT</v>
          </cell>
          <cell r="F6220" t="str">
            <v>KERJA</v>
          </cell>
          <cell r="I6220" t="str">
            <v>(Rp/Jam)</v>
          </cell>
          <cell r="J6220" t="str">
            <v>(Rp)</v>
          </cell>
          <cell r="K6220" t="str">
            <v>(Rp)</v>
          </cell>
        </row>
        <row r="6222">
          <cell r="A6222" t="str">
            <v>P</v>
          </cell>
          <cell r="B6222" t="str">
            <v>Motor Grader 100 HP</v>
          </cell>
          <cell r="E6222">
            <v>1</v>
          </cell>
          <cell r="F6222">
            <v>1</v>
          </cell>
          <cell r="G6222" t="str">
            <v>E 010</v>
          </cell>
          <cell r="H6222">
            <v>5</v>
          </cell>
          <cell r="I6222">
            <v>149510</v>
          </cell>
          <cell r="J6222">
            <v>747550</v>
          </cell>
        </row>
        <row r="6223">
          <cell r="A6223" t="str">
            <v>E</v>
          </cell>
          <cell r="B6223" t="str">
            <v>Mesin gilas roda karet 8 - 15 T</v>
          </cell>
          <cell r="E6223">
            <v>1</v>
          </cell>
          <cell r="F6223">
            <v>1</v>
          </cell>
          <cell r="G6223" t="str">
            <v>E 084</v>
          </cell>
          <cell r="H6223">
            <v>5</v>
          </cell>
          <cell r="I6223">
            <v>149510</v>
          </cell>
          <cell r="J6223">
            <v>747550</v>
          </cell>
        </row>
        <row r="6224">
          <cell r="A6224" t="str">
            <v>R</v>
          </cell>
          <cell r="B6224" t="str">
            <v>Truk tangki air 115 HP</v>
          </cell>
          <cell r="E6224">
            <v>1</v>
          </cell>
          <cell r="F6224">
            <v>1</v>
          </cell>
          <cell r="G6224" t="str">
            <v>E 182</v>
          </cell>
          <cell r="H6224">
            <v>5</v>
          </cell>
          <cell r="I6224">
            <v>64790</v>
          </cell>
          <cell r="J6224">
            <v>323950</v>
          </cell>
        </row>
        <row r="6225">
          <cell r="A6225" t="str">
            <v>A</v>
          </cell>
        </row>
        <row r="6226">
          <cell r="A6226" t="str">
            <v>L</v>
          </cell>
        </row>
        <row r="6227">
          <cell r="A6227" t="str">
            <v>A</v>
          </cell>
        </row>
        <row r="6228">
          <cell r="A6228" t="str">
            <v>T</v>
          </cell>
        </row>
        <row r="6229">
          <cell r="A6229" t="str">
            <v>A</v>
          </cell>
        </row>
        <row r="6230">
          <cell r="A6230" t="str">
            <v>N</v>
          </cell>
        </row>
        <row r="6238">
          <cell r="D6238" t="str">
            <v xml:space="preserve"> JUMLAH BIAYA UNTUK PERALATAN</v>
          </cell>
          <cell r="J6238" t="str">
            <v>PERALATAN (I+II)</v>
          </cell>
          <cell r="L6238">
            <v>1819050</v>
          </cell>
        </row>
        <row r="6239">
          <cell r="J6239" t="str">
            <v xml:space="preserve"> T O T A L (Rp)</v>
          </cell>
          <cell r="L6239">
            <v>2112340</v>
          </cell>
        </row>
        <row r="6241">
          <cell r="B6241" t="str">
            <v>VOLUME  :</v>
          </cell>
          <cell r="C6241">
            <v>120</v>
          </cell>
          <cell r="E6241" t="str">
            <v>SATUAN  :</v>
          </cell>
          <cell r="F6241" t="str">
            <v>M3</v>
          </cell>
          <cell r="H6241" t="str">
            <v>HARGA SATUAN  :</v>
          </cell>
          <cell r="I6241">
            <v>17602.830000000002</v>
          </cell>
          <cell r="J6241" t="str">
            <v xml:space="preserve">                  per</v>
          </cell>
          <cell r="K6241" t="str">
            <v>M3</v>
          </cell>
        </row>
      </sheetData>
      <sheetData sheetId="7" refreshError="1">
        <row r="2">
          <cell r="A2" t="str">
            <v>ANALISA HARGA SATUAN</v>
          </cell>
        </row>
        <row r="3">
          <cell r="A3" t="str">
            <v>PATOK PENUNTUN</v>
          </cell>
        </row>
        <row r="4">
          <cell r="A4" t="str">
            <v>(MENGGUNAKAN BURUH)</v>
          </cell>
          <cell r="L4" t="str">
            <v>Supl I</v>
          </cell>
        </row>
        <row r="6">
          <cell r="A6" t="str">
            <v xml:space="preserve"> PROPINSI            :</v>
          </cell>
          <cell r="C6" t="str">
            <v>LAMPUNG</v>
          </cell>
          <cell r="E6" t="str">
            <v>KODE</v>
          </cell>
          <cell r="F6" t="str">
            <v xml:space="preserve">KOTA </v>
          </cell>
          <cell r="H6" t="str">
            <v>KODE</v>
          </cell>
          <cell r="I6" t="str">
            <v xml:space="preserve"> DISIAPKAN OLEH :</v>
          </cell>
          <cell r="K6" t="str">
            <v>TANGGAL</v>
          </cell>
        </row>
        <row r="7">
          <cell r="E7" t="str">
            <v>[071]</v>
          </cell>
          <cell r="F7" t="str">
            <v>BANDAR LAMPUNG</v>
          </cell>
          <cell r="H7" t="str">
            <v>[018]</v>
          </cell>
          <cell r="I7" t="str">
            <v>CV.PUTRA SILIWANGI JAYA</v>
          </cell>
          <cell r="K7" t="str">
            <v>05 Agustus 2005</v>
          </cell>
        </row>
        <row r="10">
          <cell r="A10" t="str">
            <v xml:space="preserve"> URAIAN</v>
          </cell>
          <cell r="F10" t="str">
            <v xml:space="preserve"> ANGGAPAN / ASUMSI</v>
          </cell>
        </row>
        <row r="11">
          <cell r="A11" t="str">
            <v xml:space="preserve"> 1.</v>
          </cell>
          <cell r="B11" t="str">
            <v>Dimensi Patok Penuntun</v>
          </cell>
          <cell r="F11" t="str">
            <v xml:space="preserve"> 1. Cetakan dari kayu dibentuk sesuai ukuran standar</v>
          </cell>
        </row>
        <row r="12">
          <cell r="B12" t="str">
            <v>=15 cm x 15 cm x 1.5 m</v>
          </cell>
          <cell r="F12" t="str">
            <v xml:space="preserve"> 2. Beton menggunakan mutu K-175</v>
          </cell>
        </row>
        <row r="13">
          <cell r="F13" t="str">
            <v xml:space="preserve"> 3. Besi tulangan dipasang sesuai standar</v>
          </cell>
        </row>
        <row r="14">
          <cell r="F14" t="str">
            <v xml:space="preserve"> 4. Hasil cetakan patok dirapihkan oleh pekerja lalu permukaannya di cat</v>
          </cell>
        </row>
        <row r="15">
          <cell r="F15" t="str">
            <v xml:space="preserve">    warna hitam dan putih</v>
          </cell>
        </row>
        <row r="16">
          <cell r="F16" t="str">
            <v>5. Satu hari dihasilkan 10 buah patok</v>
          </cell>
        </row>
        <row r="23">
          <cell r="B23" t="str">
            <v>PEKERJA</v>
          </cell>
          <cell r="E23" t="str">
            <v>JUMLAH</v>
          </cell>
          <cell r="F23" t="str">
            <v>HARI</v>
          </cell>
          <cell r="G23" t="str">
            <v>KODE</v>
          </cell>
          <cell r="H23" t="str">
            <v>TOTAL VOL</v>
          </cell>
          <cell r="I23" t="str">
            <v>UPAH</v>
          </cell>
          <cell r="J23" t="str">
            <v>BIAYA</v>
          </cell>
          <cell r="K23" t="str">
            <v>SUB TOTAL</v>
          </cell>
        </row>
        <row r="24">
          <cell r="E24" t="str">
            <v>ORANG</v>
          </cell>
          <cell r="H24" t="str">
            <v>(Orang-hari)</v>
          </cell>
          <cell r="I24" t="str">
            <v>(Rp/Org/Hari)</v>
          </cell>
          <cell r="J24" t="str">
            <v>(Rp)</v>
          </cell>
          <cell r="K24" t="str">
            <v>(Rp)</v>
          </cell>
        </row>
        <row r="26">
          <cell r="A26" t="str">
            <v>P</v>
          </cell>
          <cell r="B26" t="str">
            <v xml:space="preserve"> Buruh tak terampil</v>
          </cell>
          <cell r="E26">
            <v>3</v>
          </cell>
          <cell r="F26">
            <v>1</v>
          </cell>
          <cell r="G26" t="str">
            <v>L 101</v>
          </cell>
          <cell r="H26">
            <v>3</v>
          </cell>
          <cell r="I26">
            <v>21800</v>
          </cell>
          <cell r="J26">
            <v>65400</v>
          </cell>
        </row>
        <row r="27">
          <cell r="A27" t="str">
            <v>E</v>
          </cell>
          <cell r="B27" t="str">
            <v xml:space="preserve"> Mandor</v>
          </cell>
          <cell r="E27">
            <v>1</v>
          </cell>
          <cell r="F27">
            <v>1</v>
          </cell>
          <cell r="G27" t="str">
            <v>L 061</v>
          </cell>
          <cell r="H27">
            <v>1</v>
          </cell>
          <cell r="I27">
            <v>34400</v>
          </cell>
          <cell r="J27">
            <v>34400</v>
          </cell>
        </row>
        <row r="28">
          <cell r="A28" t="str">
            <v>K</v>
          </cell>
          <cell r="B28" t="str">
            <v xml:space="preserve"> Kepala Tukang</v>
          </cell>
          <cell r="E28">
            <v>1</v>
          </cell>
          <cell r="F28">
            <v>1</v>
          </cell>
          <cell r="G28" t="str">
            <v>L 073</v>
          </cell>
          <cell r="H28">
            <v>1</v>
          </cell>
          <cell r="I28">
            <v>34400</v>
          </cell>
          <cell r="J28">
            <v>34400</v>
          </cell>
        </row>
        <row r="29">
          <cell r="A29" t="str">
            <v>E</v>
          </cell>
          <cell r="B29" t="str">
            <v xml:space="preserve"> Buruh terampil</v>
          </cell>
          <cell r="E29">
            <v>1</v>
          </cell>
          <cell r="F29">
            <v>1</v>
          </cell>
          <cell r="G29" t="str">
            <v>L 106</v>
          </cell>
          <cell r="H29">
            <v>1</v>
          </cell>
          <cell r="I29">
            <v>24800</v>
          </cell>
          <cell r="J29">
            <v>24800</v>
          </cell>
        </row>
        <row r="30">
          <cell r="A30" t="str">
            <v>R</v>
          </cell>
        </row>
        <row r="31">
          <cell r="A31" t="str">
            <v>J</v>
          </cell>
        </row>
        <row r="32">
          <cell r="A32" t="str">
            <v>A</v>
          </cell>
        </row>
        <row r="40">
          <cell r="D40" t="str">
            <v xml:space="preserve"> JUMLAH BIAYA UNTUK PEKERJA</v>
          </cell>
          <cell r="L40">
            <v>159000</v>
          </cell>
        </row>
        <row r="41">
          <cell r="B41" t="str">
            <v>MATERIAL</v>
          </cell>
          <cell r="F41" t="str">
            <v>SATUAN</v>
          </cell>
          <cell r="G41" t="str">
            <v>KODE</v>
          </cell>
          <cell r="H41" t="str">
            <v>TOTAL VOL</v>
          </cell>
          <cell r="I41" t="str">
            <v>HARGA SATUAN</v>
          </cell>
          <cell r="J41" t="str">
            <v>BIAYA</v>
          </cell>
          <cell r="K41" t="str">
            <v>SUB TOTAL</v>
          </cell>
        </row>
        <row r="42">
          <cell r="I42" t="str">
            <v>(Rp/Satuan)</v>
          </cell>
          <cell r="J42" t="str">
            <v>(Rp)</v>
          </cell>
          <cell r="K42" t="str">
            <v>(Rp)</v>
          </cell>
        </row>
        <row r="44">
          <cell r="A44" t="str">
            <v>M</v>
          </cell>
          <cell r="B44" t="str">
            <v>Beton mutu K-175</v>
          </cell>
          <cell r="F44" t="str">
            <v>M3</v>
          </cell>
          <cell r="G44" t="str">
            <v>K 721</v>
          </cell>
          <cell r="H44">
            <v>0.33750000000000002</v>
          </cell>
          <cell r="I44">
            <v>503093.08</v>
          </cell>
          <cell r="J44">
            <v>169793.91</v>
          </cell>
        </row>
        <row r="45">
          <cell r="A45" t="str">
            <v>A</v>
          </cell>
          <cell r="B45" t="str">
            <v>Acuan Beton</v>
          </cell>
          <cell r="F45" t="str">
            <v>M2</v>
          </cell>
          <cell r="G45" t="str">
            <v>K 710</v>
          </cell>
          <cell r="H45">
            <v>9</v>
          </cell>
          <cell r="I45">
            <v>49922.3</v>
          </cell>
          <cell r="J45">
            <v>449300.7</v>
          </cell>
        </row>
        <row r="46">
          <cell r="A46" t="str">
            <v>T</v>
          </cell>
          <cell r="B46" t="str">
            <v>Baja Tulangan beton</v>
          </cell>
          <cell r="F46" t="str">
            <v>Kg</v>
          </cell>
          <cell r="G46" t="str">
            <v>M 167</v>
          </cell>
          <cell r="H46">
            <v>37.125</v>
          </cell>
          <cell r="I46">
            <v>8860</v>
          </cell>
          <cell r="J46">
            <v>328927.5</v>
          </cell>
        </row>
        <row r="47">
          <cell r="A47" t="str">
            <v>E</v>
          </cell>
          <cell r="B47" t="str">
            <v>Pengecatan</v>
          </cell>
          <cell r="F47" t="str">
            <v>M2</v>
          </cell>
          <cell r="G47" t="str">
            <v>Supl. IX.b</v>
          </cell>
          <cell r="H47">
            <v>0.33750000000000002</v>
          </cell>
          <cell r="I47">
            <v>16413.09</v>
          </cell>
          <cell r="J47">
            <v>5539.42</v>
          </cell>
        </row>
        <row r="48">
          <cell r="A48" t="str">
            <v>R</v>
          </cell>
        </row>
        <row r="49">
          <cell r="A49" t="str">
            <v>I</v>
          </cell>
        </row>
        <row r="50">
          <cell r="A50" t="str">
            <v>A</v>
          </cell>
        </row>
        <row r="51">
          <cell r="A51" t="str">
            <v>L</v>
          </cell>
        </row>
        <row r="58">
          <cell r="D58" t="str">
            <v xml:space="preserve"> JUMLAH BIAYA UNTUK MATERIAL</v>
          </cell>
          <cell r="L58">
            <v>953561.53</v>
          </cell>
        </row>
        <row r="59">
          <cell r="B59" t="str">
            <v>PERALATAN</v>
          </cell>
          <cell r="E59" t="str">
            <v>JUMLAH</v>
          </cell>
          <cell r="F59" t="str">
            <v xml:space="preserve">HARI </v>
          </cell>
          <cell r="G59" t="str">
            <v>KODE</v>
          </cell>
          <cell r="H59" t="str">
            <v>JAM KERJA</v>
          </cell>
          <cell r="I59" t="str">
            <v>HARGA</v>
          </cell>
          <cell r="J59" t="str">
            <v>BIAYA</v>
          </cell>
          <cell r="K59" t="str">
            <v>SUB TOTAL</v>
          </cell>
        </row>
        <row r="60">
          <cell r="E60" t="str">
            <v>ALAT</v>
          </cell>
          <cell r="F60" t="str">
            <v>KERJA</v>
          </cell>
          <cell r="I60" t="str">
            <v>(Rp/Jam)</v>
          </cell>
          <cell r="J60" t="str">
            <v>(Rp)</v>
          </cell>
          <cell r="K60" t="str">
            <v>(Rp)</v>
          </cell>
        </row>
        <row r="62">
          <cell r="A62" t="str">
            <v>P</v>
          </cell>
        </row>
        <row r="63">
          <cell r="A63" t="str">
            <v>E</v>
          </cell>
        </row>
        <row r="64">
          <cell r="A64" t="str">
            <v>R</v>
          </cell>
        </row>
        <row r="65">
          <cell r="A65" t="str">
            <v>A</v>
          </cell>
        </row>
        <row r="66">
          <cell r="A66" t="str">
            <v>L</v>
          </cell>
        </row>
        <row r="67">
          <cell r="A67" t="str">
            <v>A</v>
          </cell>
        </row>
        <row r="68">
          <cell r="A68" t="str">
            <v>T</v>
          </cell>
        </row>
        <row r="69">
          <cell r="A69" t="str">
            <v>A</v>
          </cell>
        </row>
        <row r="70">
          <cell r="A70" t="str">
            <v>N</v>
          </cell>
        </row>
        <row r="76">
          <cell r="D76" t="str">
            <v xml:space="preserve"> JUMLAH BIAYA UNTUK PERALATAN</v>
          </cell>
          <cell r="L76">
            <v>0</v>
          </cell>
        </row>
        <row r="77">
          <cell r="J77" t="str">
            <v xml:space="preserve"> T O T A L (Rp)</v>
          </cell>
          <cell r="L77">
            <v>1112561.53</v>
          </cell>
        </row>
        <row r="79">
          <cell r="B79" t="str">
            <v>VOLUME  :</v>
          </cell>
          <cell r="C79">
            <v>10</v>
          </cell>
          <cell r="E79" t="str">
            <v>SATUAN  :</v>
          </cell>
          <cell r="F79" t="str">
            <v>Buah</v>
          </cell>
          <cell r="H79" t="str">
            <v>HARGA SATUAN  :</v>
          </cell>
          <cell r="I79">
            <v>111256</v>
          </cell>
          <cell r="J79" t="str">
            <v xml:space="preserve">                  per</v>
          </cell>
          <cell r="K79" t="str">
            <v>Bh</v>
          </cell>
        </row>
        <row r="82">
          <cell r="A82" t="str">
            <v>ANALISA HARGA SATUAN</v>
          </cell>
          <cell r="L82" t="str">
            <v>KODE</v>
          </cell>
        </row>
        <row r="83">
          <cell r="A83" t="str">
            <v>EXPANTION JOINT</v>
          </cell>
        </row>
        <row r="84">
          <cell r="A84" t="str">
            <v>(MENGGUNAKAN BURUH)</v>
          </cell>
          <cell r="L84" t="str">
            <v>Supl II</v>
          </cell>
        </row>
        <row r="86">
          <cell r="A86" t="str">
            <v xml:space="preserve"> PROPINSI            :</v>
          </cell>
          <cell r="C86" t="str">
            <v>LAMPUNG</v>
          </cell>
          <cell r="E86" t="str">
            <v>KODE</v>
          </cell>
          <cell r="F86" t="str">
            <v xml:space="preserve">KOTA </v>
          </cell>
          <cell r="H86" t="str">
            <v>KODE</v>
          </cell>
          <cell r="I86" t="str">
            <v xml:space="preserve"> DISIAPKAN OLEH :</v>
          </cell>
          <cell r="K86" t="str">
            <v>TANGGAL</v>
          </cell>
        </row>
        <row r="87">
          <cell r="E87" t="str">
            <v>[071]</v>
          </cell>
          <cell r="F87" t="str">
            <v>BANDAR LAMPUNG</v>
          </cell>
          <cell r="H87" t="str">
            <v>[018]</v>
          </cell>
          <cell r="I87" t="str">
            <v>CV.PUTRA SILIWANGI JAYA</v>
          </cell>
          <cell r="K87" t="str">
            <v>05 Agustus 2005</v>
          </cell>
        </row>
        <row r="90">
          <cell r="A90" t="str">
            <v xml:space="preserve"> URAIAN</v>
          </cell>
          <cell r="F90" t="str">
            <v xml:space="preserve"> ANGGAPAN / ASUMSI</v>
          </cell>
        </row>
        <row r="91">
          <cell r="A91" t="str">
            <v xml:space="preserve"> 1.</v>
          </cell>
          <cell r="B91" t="str">
            <v>Baja Propfile yang digunakan adalah</v>
          </cell>
          <cell r="F91" t="str">
            <v xml:space="preserve"> 1. 30 m besi siku dikirim oleh pemasok</v>
          </cell>
        </row>
        <row r="92">
          <cell r="B92" t="str">
            <v>profil siku L 100 100 10</v>
          </cell>
          <cell r="F92" t="str">
            <v xml:space="preserve"> 2. Penyusutan akibat pemotongan 10 %</v>
          </cell>
        </row>
        <row r="93">
          <cell r="F93" t="str">
            <v xml:space="preserve"> 3. Baja struktur dipotong, dibengkokkan dengan menggunakan mesin las</v>
          </cell>
        </row>
        <row r="94">
          <cell r="F94" t="str">
            <v xml:space="preserve"> 4. Profil Siku di beri anker dari besi tulangan</v>
          </cell>
        </row>
        <row r="95">
          <cell r="F95" t="str">
            <v xml:space="preserve"> 5. Perekatan Anker dilakukan dengan pengelasan</v>
          </cell>
        </row>
        <row r="96">
          <cell r="F96" t="str">
            <v xml:space="preserve"> 6. Harga kawat las dianggap termasuk dalam sewa mesin las</v>
          </cell>
        </row>
        <row r="103">
          <cell r="B103" t="str">
            <v>PEKERJA</v>
          </cell>
          <cell r="E103" t="str">
            <v>JUMLAH</v>
          </cell>
          <cell r="F103" t="str">
            <v>HARI</v>
          </cell>
          <cell r="G103" t="str">
            <v>KODE</v>
          </cell>
          <cell r="H103" t="str">
            <v>TOTAL VOL</v>
          </cell>
          <cell r="I103" t="str">
            <v>UPAH</v>
          </cell>
          <cell r="J103" t="str">
            <v>BIAYA</v>
          </cell>
          <cell r="K103" t="str">
            <v>SUB TOTAL</v>
          </cell>
        </row>
        <row r="104">
          <cell r="E104" t="str">
            <v>ORANG</v>
          </cell>
          <cell r="H104" t="str">
            <v>(Orang-hari)</v>
          </cell>
          <cell r="I104" t="str">
            <v>(Rp/Org/Hari)</v>
          </cell>
          <cell r="J104" t="str">
            <v>(Rp)</v>
          </cell>
          <cell r="K104" t="str">
            <v>(Rp)</v>
          </cell>
        </row>
        <row r="106">
          <cell r="A106" t="str">
            <v>P</v>
          </cell>
          <cell r="B106" t="str">
            <v xml:space="preserve"> Buruh tak terampil</v>
          </cell>
          <cell r="E106">
            <v>3</v>
          </cell>
          <cell r="F106">
            <v>1</v>
          </cell>
          <cell r="G106" t="str">
            <v>L 101</v>
          </cell>
          <cell r="H106">
            <v>3</v>
          </cell>
          <cell r="I106">
            <v>21800</v>
          </cell>
          <cell r="J106">
            <v>65400</v>
          </cell>
        </row>
        <row r="107">
          <cell r="A107" t="str">
            <v>E</v>
          </cell>
          <cell r="B107" t="str">
            <v xml:space="preserve"> Mandor</v>
          </cell>
          <cell r="E107">
            <v>1</v>
          </cell>
          <cell r="F107">
            <v>1</v>
          </cell>
          <cell r="G107" t="str">
            <v>L 061</v>
          </cell>
          <cell r="H107">
            <v>1</v>
          </cell>
          <cell r="I107">
            <v>34400</v>
          </cell>
          <cell r="J107">
            <v>34400</v>
          </cell>
        </row>
        <row r="108">
          <cell r="A108" t="str">
            <v>K</v>
          </cell>
          <cell r="B108" t="str">
            <v xml:space="preserve"> Kepala Tukang</v>
          </cell>
          <cell r="E108">
            <v>1</v>
          </cell>
          <cell r="F108">
            <v>1</v>
          </cell>
          <cell r="G108" t="str">
            <v>L 073</v>
          </cell>
          <cell r="H108">
            <v>1</v>
          </cell>
          <cell r="I108">
            <v>34400</v>
          </cell>
          <cell r="J108">
            <v>34400</v>
          </cell>
        </row>
        <row r="109">
          <cell r="A109" t="str">
            <v>E</v>
          </cell>
          <cell r="B109" t="str">
            <v xml:space="preserve"> Buruh terampil</v>
          </cell>
          <cell r="E109">
            <v>1</v>
          </cell>
          <cell r="F109">
            <v>1</v>
          </cell>
          <cell r="G109" t="str">
            <v>L 106</v>
          </cell>
          <cell r="H109">
            <v>1</v>
          </cell>
          <cell r="I109">
            <v>24800</v>
          </cell>
          <cell r="J109">
            <v>24800</v>
          </cell>
        </row>
        <row r="110">
          <cell r="A110" t="str">
            <v>R</v>
          </cell>
        </row>
        <row r="111">
          <cell r="A111" t="str">
            <v>J</v>
          </cell>
        </row>
        <row r="112">
          <cell r="A112" t="str">
            <v>A</v>
          </cell>
        </row>
        <row r="120">
          <cell r="D120" t="str">
            <v xml:space="preserve"> JUMLAH BIAYA UNTUK PEKERJA</v>
          </cell>
          <cell r="L120">
            <v>159000</v>
          </cell>
        </row>
        <row r="121">
          <cell r="B121" t="str">
            <v>MATERIAL</v>
          </cell>
          <cell r="F121" t="str">
            <v>SATUAN</v>
          </cell>
          <cell r="G121" t="str">
            <v>KODE</v>
          </cell>
          <cell r="H121" t="str">
            <v>TOTAL VOL</v>
          </cell>
          <cell r="I121" t="str">
            <v>HARGA SATUAN</v>
          </cell>
          <cell r="J121" t="str">
            <v>BIAYA</v>
          </cell>
          <cell r="K121" t="str">
            <v>SUB TOTAL</v>
          </cell>
        </row>
        <row r="122">
          <cell r="I122" t="str">
            <v>(Rp/Satuan)</v>
          </cell>
          <cell r="J122" t="str">
            <v>(Rp)</v>
          </cell>
          <cell r="K122" t="str">
            <v>(Rp)</v>
          </cell>
        </row>
        <row r="124">
          <cell r="A124" t="str">
            <v>M</v>
          </cell>
          <cell r="B124" t="str">
            <v>Baja Siku 100.100.10</v>
          </cell>
          <cell r="F124" t="str">
            <v>M'</v>
          </cell>
          <cell r="G124" t="str">
            <v>B 011</v>
          </cell>
          <cell r="H124">
            <v>33</v>
          </cell>
          <cell r="I124">
            <v>44940</v>
          </cell>
          <cell r="J124">
            <v>1483020</v>
          </cell>
        </row>
        <row r="125">
          <cell r="A125" t="str">
            <v>A</v>
          </cell>
          <cell r="B125" t="str">
            <v>Alat bantu ( set @ 3 alat)</v>
          </cell>
          <cell r="F125" t="str">
            <v>Set</v>
          </cell>
          <cell r="G125" t="str">
            <v>M 170</v>
          </cell>
          <cell r="H125">
            <v>1</v>
          </cell>
          <cell r="I125">
            <v>49935</v>
          </cell>
          <cell r="J125">
            <v>49935</v>
          </cell>
        </row>
        <row r="126">
          <cell r="A126" t="str">
            <v>T</v>
          </cell>
          <cell r="B126" t="str">
            <v>Baja Tulangan beton</v>
          </cell>
          <cell r="F126" t="str">
            <v>Kg</v>
          </cell>
          <cell r="G126" t="str">
            <v>M 167</v>
          </cell>
          <cell r="H126">
            <v>43.56</v>
          </cell>
          <cell r="I126">
            <v>8860</v>
          </cell>
          <cell r="J126">
            <v>385941.6</v>
          </cell>
        </row>
        <row r="127">
          <cell r="A127" t="str">
            <v>E</v>
          </cell>
        </row>
        <row r="128">
          <cell r="A128" t="str">
            <v>R</v>
          </cell>
        </row>
        <row r="129">
          <cell r="A129" t="str">
            <v>I</v>
          </cell>
        </row>
        <row r="130">
          <cell r="A130" t="str">
            <v>A</v>
          </cell>
        </row>
        <row r="131">
          <cell r="A131" t="str">
            <v>L</v>
          </cell>
        </row>
        <row r="138">
          <cell r="D138" t="str">
            <v xml:space="preserve"> JUMLAH BIAYA UNTUK MATERIAL</v>
          </cell>
          <cell r="L138">
            <v>1918896.6</v>
          </cell>
        </row>
        <row r="139">
          <cell r="B139" t="str">
            <v>PERALATAN</v>
          </cell>
          <cell r="E139" t="str">
            <v>JUMLAH</v>
          </cell>
          <cell r="F139" t="str">
            <v xml:space="preserve">HARI </v>
          </cell>
          <cell r="G139" t="str">
            <v>KODE</v>
          </cell>
          <cell r="H139" t="str">
            <v>JAM KERJA</v>
          </cell>
          <cell r="I139" t="str">
            <v>HARGA</v>
          </cell>
          <cell r="J139" t="str">
            <v>BIAYA</v>
          </cell>
          <cell r="K139" t="str">
            <v>SUB TOTAL</v>
          </cell>
        </row>
        <row r="140">
          <cell r="E140" t="str">
            <v>ALAT</v>
          </cell>
          <cell r="F140" t="str">
            <v>KERJA</v>
          </cell>
          <cell r="I140" t="str">
            <v>(Rp/Jam)</v>
          </cell>
          <cell r="J140" t="str">
            <v>(Rp)</v>
          </cell>
          <cell r="K140" t="str">
            <v>(Rp)</v>
          </cell>
        </row>
        <row r="142">
          <cell r="A142" t="str">
            <v>P</v>
          </cell>
          <cell r="B142" t="str">
            <v>Mesin las</v>
          </cell>
          <cell r="E142">
            <v>1</v>
          </cell>
          <cell r="F142">
            <v>1</v>
          </cell>
          <cell r="G142" t="str">
            <v>E 402</v>
          </cell>
          <cell r="H142">
            <v>6</v>
          </cell>
          <cell r="I142">
            <v>24960</v>
          </cell>
          <cell r="J142">
            <v>149760</v>
          </cell>
        </row>
        <row r="143">
          <cell r="A143" t="str">
            <v>E</v>
          </cell>
        </row>
        <row r="144">
          <cell r="A144" t="str">
            <v>R</v>
          </cell>
        </row>
        <row r="145">
          <cell r="A145" t="str">
            <v>A</v>
          </cell>
        </row>
        <row r="146">
          <cell r="A146" t="str">
            <v>L</v>
          </cell>
        </row>
        <row r="147">
          <cell r="A147" t="str">
            <v>A</v>
          </cell>
        </row>
        <row r="148">
          <cell r="A148" t="str">
            <v>T</v>
          </cell>
        </row>
        <row r="149">
          <cell r="A149" t="str">
            <v>A</v>
          </cell>
        </row>
        <row r="150">
          <cell r="A150" t="str">
            <v>N</v>
          </cell>
        </row>
        <row r="156">
          <cell r="D156" t="str">
            <v xml:space="preserve"> JUMLAH BIAYA UNTUK PERALATAN</v>
          </cell>
          <cell r="L156">
            <v>149760</v>
          </cell>
        </row>
        <row r="157">
          <cell r="J157" t="str">
            <v xml:space="preserve"> T O T A L (Rp)</v>
          </cell>
          <cell r="L157">
            <v>2227656.6</v>
          </cell>
        </row>
        <row r="159">
          <cell r="B159" t="str">
            <v>VOLUME  :</v>
          </cell>
          <cell r="C159">
            <v>30</v>
          </cell>
          <cell r="E159" t="str">
            <v>SATUAN  :</v>
          </cell>
          <cell r="F159" t="str">
            <v>M'</v>
          </cell>
          <cell r="H159" t="str">
            <v>HARGA SATUAN  :</v>
          </cell>
          <cell r="I159">
            <v>74255</v>
          </cell>
          <cell r="J159" t="str">
            <v xml:space="preserve">                  per</v>
          </cell>
          <cell r="K159" t="str">
            <v>M'</v>
          </cell>
        </row>
        <row r="162">
          <cell r="A162" t="str">
            <v>ANALISA HARGA SATUAN</v>
          </cell>
          <cell r="L162" t="str">
            <v>KODE</v>
          </cell>
        </row>
        <row r="163">
          <cell r="A163" t="str">
            <v>PIPA SANDARAN</v>
          </cell>
        </row>
        <row r="164">
          <cell r="A164" t="str">
            <v>(MENGGUNAKAN BURUH)</v>
          </cell>
          <cell r="L164" t="str">
            <v>Supl III</v>
          </cell>
        </row>
        <row r="166">
          <cell r="A166" t="str">
            <v xml:space="preserve"> PROPINSI            :</v>
          </cell>
          <cell r="C166" t="str">
            <v>LAMPUNG</v>
          </cell>
          <cell r="E166" t="str">
            <v>KODE</v>
          </cell>
          <cell r="F166" t="str">
            <v xml:space="preserve">KOTA </v>
          </cell>
          <cell r="H166" t="str">
            <v>KODE</v>
          </cell>
          <cell r="I166" t="str">
            <v xml:space="preserve"> DISIAPKAN OLEH :</v>
          </cell>
          <cell r="K166" t="str">
            <v>TANGGAL</v>
          </cell>
        </row>
        <row r="167">
          <cell r="E167" t="str">
            <v>[071]</v>
          </cell>
          <cell r="F167" t="str">
            <v>BANDAR LAMPUNG</v>
          </cell>
          <cell r="H167" t="str">
            <v>[018]</v>
          </cell>
          <cell r="I167" t="str">
            <v>CV.PUTRA SILIWANGI JAYA</v>
          </cell>
          <cell r="K167" t="str">
            <v>05 Agustus 2005</v>
          </cell>
        </row>
        <row r="170">
          <cell r="A170" t="str">
            <v xml:space="preserve"> URAIAN</v>
          </cell>
          <cell r="F170" t="str">
            <v xml:space="preserve"> ANGGAPAN / ASUMSI</v>
          </cell>
        </row>
        <row r="171">
          <cell r="A171" t="str">
            <v xml:space="preserve"> 1.</v>
          </cell>
          <cell r="B171" t="str">
            <v>Pipa sandaran menggunakan pipa galvanis</v>
          </cell>
          <cell r="F171" t="str">
            <v xml:space="preserve"> 1. 20 m' pipa galvanis dikirim ke tempat pekerjaan oleh pemasok</v>
          </cell>
        </row>
        <row r="172">
          <cell r="B172" t="str">
            <v>diameter 3"</v>
          </cell>
          <cell r="F172" t="str">
            <v xml:space="preserve"> 2. Penyusutan akibat pemotongan 10 %</v>
          </cell>
        </row>
        <row r="173">
          <cell r="F173" t="str">
            <v xml:space="preserve"> 3. Pipa sandaran dipasang pada tiang sandaran dengan diikat kawat beton</v>
          </cell>
        </row>
        <row r="183">
          <cell r="B183" t="str">
            <v>PEKERJA</v>
          </cell>
          <cell r="E183" t="str">
            <v>JUMLAH</v>
          </cell>
          <cell r="F183" t="str">
            <v>HARI</v>
          </cell>
          <cell r="G183" t="str">
            <v>KODE</v>
          </cell>
          <cell r="H183" t="str">
            <v>TOTAL VOL</v>
          </cell>
          <cell r="I183" t="str">
            <v>UPAH</v>
          </cell>
          <cell r="J183" t="str">
            <v>BIAYA</v>
          </cell>
          <cell r="K183" t="str">
            <v>SUB TOTAL</v>
          </cell>
        </row>
        <row r="184">
          <cell r="E184" t="str">
            <v>ORANG</v>
          </cell>
          <cell r="H184" t="str">
            <v>(Orang-hari)</v>
          </cell>
          <cell r="I184" t="str">
            <v>(Rp/Org/Hari)</v>
          </cell>
          <cell r="J184" t="str">
            <v>(Rp)</v>
          </cell>
          <cell r="K184" t="str">
            <v>(Rp)</v>
          </cell>
        </row>
        <row r="186">
          <cell r="A186" t="str">
            <v>P</v>
          </cell>
          <cell r="B186" t="str">
            <v xml:space="preserve"> Buruh tak terampil</v>
          </cell>
          <cell r="E186">
            <v>3</v>
          </cell>
          <cell r="F186">
            <v>1</v>
          </cell>
          <cell r="G186" t="str">
            <v>L 101</v>
          </cell>
          <cell r="H186">
            <v>3</v>
          </cell>
          <cell r="I186">
            <v>21800</v>
          </cell>
          <cell r="J186">
            <v>65400</v>
          </cell>
        </row>
        <row r="187">
          <cell r="A187" t="str">
            <v>E</v>
          </cell>
          <cell r="B187" t="str">
            <v xml:space="preserve"> Mandor</v>
          </cell>
          <cell r="E187">
            <v>1</v>
          </cell>
          <cell r="F187">
            <v>1</v>
          </cell>
          <cell r="G187" t="str">
            <v>L 061</v>
          </cell>
          <cell r="H187">
            <v>1</v>
          </cell>
          <cell r="I187">
            <v>34400</v>
          </cell>
          <cell r="J187">
            <v>34400</v>
          </cell>
        </row>
        <row r="188">
          <cell r="A188" t="str">
            <v>K</v>
          </cell>
          <cell r="B188" t="str">
            <v xml:space="preserve"> Kepala Tukang</v>
          </cell>
          <cell r="E188">
            <v>1</v>
          </cell>
          <cell r="F188">
            <v>1</v>
          </cell>
          <cell r="G188" t="str">
            <v>L 073</v>
          </cell>
          <cell r="H188">
            <v>1</v>
          </cell>
          <cell r="I188">
            <v>34400</v>
          </cell>
          <cell r="J188">
            <v>34400</v>
          </cell>
        </row>
        <row r="189">
          <cell r="A189" t="str">
            <v>E</v>
          </cell>
          <cell r="B189" t="str">
            <v xml:space="preserve"> Buruh terampil</v>
          </cell>
          <cell r="E189">
            <v>1</v>
          </cell>
          <cell r="F189">
            <v>1</v>
          </cell>
          <cell r="G189" t="str">
            <v>L 106</v>
          </cell>
          <cell r="H189">
            <v>1</v>
          </cell>
          <cell r="I189">
            <v>24800</v>
          </cell>
          <cell r="J189">
            <v>24800</v>
          </cell>
        </row>
        <row r="190">
          <cell r="A190" t="str">
            <v>R</v>
          </cell>
        </row>
        <row r="191">
          <cell r="A191" t="str">
            <v>J</v>
          </cell>
        </row>
        <row r="192">
          <cell r="A192" t="str">
            <v>A</v>
          </cell>
        </row>
        <row r="200">
          <cell r="D200" t="str">
            <v xml:space="preserve"> JUMLAH BIAYA UNTUK PEKERJA</v>
          </cell>
          <cell r="L200">
            <v>159000</v>
          </cell>
        </row>
        <row r="201">
          <cell r="B201" t="str">
            <v>MATERIAL</v>
          </cell>
          <cell r="F201" t="str">
            <v>SATUAN</v>
          </cell>
          <cell r="G201" t="str">
            <v>KODE</v>
          </cell>
          <cell r="H201" t="str">
            <v>TOTAL VOL</v>
          </cell>
          <cell r="I201" t="str">
            <v>HARGA SATUAN</v>
          </cell>
          <cell r="J201" t="str">
            <v>BIAYA</v>
          </cell>
          <cell r="K201" t="str">
            <v>SUB TOTAL</v>
          </cell>
        </row>
        <row r="202">
          <cell r="I202" t="str">
            <v>(Rp/Satuan)</v>
          </cell>
          <cell r="J202" t="str">
            <v>(Rp)</v>
          </cell>
          <cell r="K202" t="str">
            <v>(Rp)</v>
          </cell>
        </row>
        <row r="204">
          <cell r="A204" t="str">
            <v>M</v>
          </cell>
          <cell r="B204" t="str">
            <v>Pipa sandaran diameter 3 "</v>
          </cell>
          <cell r="F204" t="str">
            <v>M'</v>
          </cell>
          <cell r="G204" t="str">
            <v>B.014</v>
          </cell>
          <cell r="H204">
            <v>22</v>
          </cell>
          <cell r="I204">
            <v>30760</v>
          </cell>
          <cell r="J204">
            <v>676720</v>
          </cell>
        </row>
        <row r="205">
          <cell r="A205" t="str">
            <v>A</v>
          </cell>
          <cell r="B205" t="str">
            <v>Alat bantu (set @ 3 alat)</v>
          </cell>
          <cell r="F205" t="str">
            <v>Set</v>
          </cell>
          <cell r="G205" t="str">
            <v>M 170</v>
          </cell>
          <cell r="H205">
            <v>1</v>
          </cell>
          <cell r="I205">
            <v>49935</v>
          </cell>
          <cell r="J205">
            <v>49935</v>
          </cell>
        </row>
        <row r="206">
          <cell r="A206" t="str">
            <v>T</v>
          </cell>
        </row>
        <row r="207">
          <cell r="A207" t="str">
            <v>E</v>
          </cell>
        </row>
        <row r="208">
          <cell r="A208" t="str">
            <v>R</v>
          </cell>
        </row>
        <row r="209">
          <cell r="A209" t="str">
            <v>I</v>
          </cell>
        </row>
        <row r="210">
          <cell r="A210" t="str">
            <v>A</v>
          </cell>
        </row>
        <row r="211">
          <cell r="A211" t="str">
            <v>L</v>
          </cell>
        </row>
        <row r="213">
          <cell r="E213" t="str">
            <v/>
          </cell>
        </row>
        <row r="214">
          <cell r="E214" t="str">
            <v/>
          </cell>
        </row>
        <row r="215">
          <cell r="E215" t="str">
            <v/>
          </cell>
        </row>
        <row r="216">
          <cell r="E216" t="str">
            <v/>
          </cell>
        </row>
        <row r="218">
          <cell r="D218" t="str">
            <v xml:space="preserve"> JUMLAH BIAYA UNTUK MATERIAL</v>
          </cell>
          <cell r="L218">
            <v>726655</v>
          </cell>
        </row>
        <row r="219">
          <cell r="B219" t="str">
            <v>PERALATAN</v>
          </cell>
          <cell r="E219" t="str">
            <v>JUMLAH</v>
          </cell>
          <cell r="F219" t="str">
            <v xml:space="preserve">HARI </v>
          </cell>
          <cell r="G219" t="str">
            <v>KODE</v>
          </cell>
          <cell r="H219" t="str">
            <v>JAM KERJA</v>
          </cell>
          <cell r="I219" t="str">
            <v>HARGA</v>
          </cell>
          <cell r="J219" t="str">
            <v>BIAYA</v>
          </cell>
          <cell r="K219" t="str">
            <v>SUB TOTAL</v>
          </cell>
        </row>
        <row r="220">
          <cell r="E220" t="str">
            <v>ALAT</v>
          </cell>
          <cell r="F220" t="str">
            <v>KERJA</v>
          </cell>
          <cell r="I220" t="str">
            <v>(Rp/Jam)</v>
          </cell>
          <cell r="J220" t="str">
            <v>(Rp)</v>
          </cell>
          <cell r="K220" t="str">
            <v>(Rp)</v>
          </cell>
        </row>
        <row r="222">
          <cell r="A222" t="str">
            <v>P</v>
          </cell>
        </row>
        <row r="223">
          <cell r="A223" t="str">
            <v>E</v>
          </cell>
        </row>
        <row r="224">
          <cell r="A224" t="str">
            <v>R</v>
          </cell>
        </row>
        <row r="225">
          <cell r="A225" t="str">
            <v>A</v>
          </cell>
        </row>
        <row r="226">
          <cell r="A226" t="str">
            <v>L</v>
          </cell>
        </row>
        <row r="227">
          <cell r="A227" t="str">
            <v>A</v>
          </cell>
        </row>
        <row r="228">
          <cell r="A228" t="str">
            <v>T</v>
          </cell>
        </row>
        <row r="229">
          <cell r="A229" t="str">
            <v>A</v>
          </cell>
        </row>
        <row r="230">
          <cell r="A230" t="str">
            <v>N</v>
          </cell>
        </row>
        <row r="236">
          <cell r="D236" t="str">
            <v xml:space="preserve"> JUMLAH BIAYA UNTUK PERALATAN</v>
          </cell>
          <cell r="L236">
            <v>0</v>
          </cell>
        </row>
        <row r="237">
          <cell r="J237" t="str">
            <v xml:space="preserve"> T O T A L (Rp)</v>
          </cell>
          <cell r="L237">
            <v>885655</v>
          </cell>
        </row>
        <row r="239">
          <cell r="B239" t="str">
            <v>VOLUME  :</v>
          </cell>
          <cell r="C239">
            <v>20</v>
          </cell>
          <cell r="E239" t="str">
            <v>SATUAN  :</v>
          </cell>
          <cell r="F239" t="str">
            <v>M '</v>
          </cell>
          <cell r="H239" t="str">
            <v>HARGA SATUAN  :</v>
          </cell>
          <cell r="I239">
            <v>44283</v>
          </cell>
          <cell r="J239" t="str">
            <v xml:space="preserve">                  per</v>
          </cell>
          <cell r="K239" t="str">
            <v>M '</v>
          </cell>
        </row>
        <row r="242">
          <cell r="A242" t="str">
            <v>ANALISA HARGA SATUAN</v>
          </cell>
          <cell r="L242" t="str">
            <v>KODE</v>
          </cell>
        </row>
        <row r="243">
          <cell r="A243" t="str">
            <v>PIPA CUCURAN AIR HUJAN</v>
          </cell>
        </row>
        <row r="244">
          <cell r="A244" t="str">
            <v>(MENGGUNAKAN BURUH)</v>
          </cell>
          <cell r="L244" t="str">
            <v>Supl IV</v>
          </cell>
        </row>
        <row r="246">
          <cell r="A246" t="str">
            <v xml:space="preserve"> PROPINSI            :</v>
          </cell>
          <cell r="C246" t="str">
            <v>LAMPUNG</v>
          </cell>
          <cell r="E246" t="str">
            <v>KODE</v>
          </cell>
          <cell r="F246" t="str">
            <v xml:space="preserve">KOTA </v>
          </cell>
          <cell r="H246" t="str">
            <v>KODE</v>
          </cell>
          <cell r="I246" t="str">
            <v xml:space="preserve"> DISIAPKAN OLEH :</v>
          </cell>
          <cell r="K246" t="str">
            <v>TANGGAL</v>
          </cell>
        </row>
        <row r="247">
          <cell r="E247" t="str">
            <v>[071]</v>
          </cell>
          <cell r="F247" t="str">
            <v>BANDAR LAMPUNG</v>
          </cell>
          <cell r="H247" t="str">
            <v>[018]</v>
          </cell>
          <cell r="I247" t="str">
            <v>CV.PUTRA SILIWANGI JAYA</v>
          </cell>
          <cell r="K247" t="str">
            <v>05 Agustus 2005</v>
          </cell>
        </row>
        <row r="250">
          <cell r="A250" t="str">
            <v xml:space="preserve"> URAIAN</v>
          </cell>
          <cell r="F250" t="str">
            <v xml:space="preserve"> ANGGAPAN / ASUMSI</v>
          </cell>
        </row>
        <row r="251">
          <cell r="A251" t="str">
            <v xml:space="preserve"> 1.</v>
          </cell>
          <cell r="B251" t="str">
            <v xml:space="preserve">Pipa cucuran air hujan menggunakan pipa </v>
          </cell>
          <cell r="F251" t="str">
            <v xml:space="preserve"> 1. 15 m' pipa galvanis dikirim ke tempat pekerjaan oleh pemasok</v>
          </cell>
        </row>
        <row r="252">
          <cell r="B252" t="str">
            <v>galvanis diameter 4"</v>
          </cell>
          <cell r="F252" t="str">
            <v xml:space="preserve"> 2. Penyusutan akibat pemotongan 10 %</v>
          </cell>
        </row>
        <row r="253">
          <cell r="F253" t="str">
            <v xml:space="preserve"> 3. Pipa  dipasang pada lantai beton dengan diikat kawat beton</v>
          </cell>
        </row>
        <row r="263">
          <cell r="B263" t="str">
            <v>PEKERJA</v>
          </cell>
          <cell r="E263" t="str">
            <v>JUMLAH</v>
          </cell>
          <cell r="F263" t="str">
            <v>HARI</v>
          </cell>
          <cell r="G263" t="str">
            <v>KODE</v>
          </cell>
          <cell r="H263" t="str">
            <v>TOTAL VOL</v>
          </cell>
          <cell r="I263" t="str">
            <v>UPAH</v>
          </cell>
          <cell r="J263" t="str">
            <v>BIAYA</v>
          </cell>
          <cell r="K263" t="str">
            <v>SUB TOTAL</v>
          </cell>
        </row>
        <row r="264">
          <cell r="E264" t="str">
            <v>ORANG</v>
          </cell>
          <cell r="H264" t="str">
            <v>(Orang-hari)</v>
          </cell>
          <cell r="I264" t="str">
            <v>(Rp/Org/Hari)</v>
          </cell>
          <cell r="J264" t="str">
            <v>(Rp)</v>
          </cell>
          <cell r="K264" t="str">
            <v>(Rp)</v>
          </cell>
        </row>
        <row r="266">
          <cell r="A266" t="str">
            <v>P</v>
          </cell>
          <cell r="B266" t="str">
            <v xml:space="preserve"> Buruh tak terampil</v>
          </cell>
          <cell r="E266">
            <v>3</v>
          </cell>
          <cell r="F266">
            <v>1</v>
          </cell>
          <cell r="G266" t="str">
            <v>L 101</v>
          </cell>
          <cell r="H266">
            <v>3</v>
          </cell>
          <cell r="I266">
            <v>21800</v>
          </cell>
          <cell r="J266">
            <v>65400</v>
          </cell>
        </row>
        <row r="267">
          <cell r="A267" t="str">
            <v>E</v>
          </cell>
          <cell r="B267" t="str">
            <v xml:space="preserve"> Mandor</v>
          </cell>
          <cell r="E267">
            <v>1</v>
          </cell>
          <cell r="F267">
            <v>1</v>
          </cell>
          <cell r="G267" t="str">
            <v>L 061</v>
          </cell>
          <cell r="H267">
            <v>1</v>
          </cell>
          <cell r="I267">
            <v>34400</v>
          </cell>
          <cell r="J267">
            <v>34400</v>
          </cell>
        </row>
        <row r="268">
          <cell r="A268" t="str">
            <v>K</v>
          </cell>
          <cell r="B268" t="str">
            <v xml:space="preserve"> Kepala Tukang</v>
          </cell>
          <cell r="E268">
            <v>1</v>
          </cell>
          <cell r="F268">
            <v>1</v>
          </cell>
          <cell r="G268" t="str">
            <v>L 073</v>
          </cell>
          <cell r="H268">
            <v>1</v>
          </cell>
          <cell r="I268">
            <v>34400</v>
          </cell>
          <cell r="J268">
            <v>34400</v>
          </cell>
        </row>
        <row r="269">
          <cell r="A269" t="str">
            <v>E</v>
          </cell>
          <cell r="B269" t="str">
            <v xml:space="preserve"> Buruh terampil</v>
          </cell>
          <cell r="E269">
            <v>1</v>
          </cell>
          <cell r="F269">
            <v>1</v>
          </cell>
          <cell r="G269" t="str">
            <v>L 106</v>
          </cell>
          <cell r="H269">
            <v>1</v>
          </cell>
          <cell r="I269">
            <v>24800</v>
          </cell>
          <cell r="J269">
            <v>24800</v>
          </cell>
        </row>
        <row r="270">
          <cell r="A270" t="str">
            <v>R</v>
          </cell>
        </row>
        <row r="271">
          <cell r="A271" t="str">
            <v>J</v>
          </cell>
        </row>
        <row r="272">
          <cell r="A272" t="str">
            <v>A</v>
          </cell>
        </row>
        <row r="280">
          <cell r="D280" t="str">
            <v xml:space="preserve"> JUMLAH BIAYA UNTUK PEKERJA</v>
          </cell>
          <cell r="L280">
            <v>159000</v>
          </cell>
        </row>
        <row r="281">
          <cell r="B281" t="str">
            <v>MATERIAL</v>
          </cell>
          <cell r="F281" t="str">
            <v>SATUAN</v>
          </cell>
          <cell r="G281" t="str">
            <v>KODE</v>
          </cell>
          <cell r="H281" t="str">
            <v>TOTAL VOL</v>
          </cell>
          <cell r="I281" t="str">
            <v>HARGA SATUAN</v>
          </cell>
          <cell r="J281" t="str">
            <v>BIAYA</v>
          </cell>
          <cell r="K281" t="str">
            <v>SUB TOTAL</v>
          </cell>
        </row>
        <row r="282">
          <cell r="I282" t="str">
            <v>(Rp/Satuan)</v>
          </cell>
          <cell r="J282" t="str">
            <v>(Rp)</v>
          </cell>
          <cell r="K282" t="str">
            <v>(Rp)</v>
          </cell>
        </row>
        <row r="284">
          <cell r="A284" t="str">
            <v>M</v>
          </cell>
          <cell r="B284" t="str">
            <v>Pipa Galvanis diameter 4 "</v>
          </cell>
          <cell r="F284" t="str">
            <v>M'</v>
          </cell>
          <cell r="G284" t="str">
            <v>B.015</v>
          </cell>
          <cell r="H284">
            <v>16.5</v>
          </cell>
          <cell r="I284">
            <v>71130</v>
          </cell>
          <cell r="J284">
            <v>1173645</v>
          </cell>
        </row>
        <row r="285">
          <cell r="A285" t="str">
            <v>A</v>
          </cell>
          <cell r="B285" t="str">
            <v>Alat bantu (set @ 3 alat)</v>
          </cell>
          <cell r="F285" t="str">
            <v>Set</v>
          </cell>
          <cell r="G285" t="str">
            <v>M 170</v>
          </cell>
          <cell r="H285">
            <v>1</v>
          </cell>
          <cell r="I285">
            <v>49935</v>
          </cell>
          <cell r="J285">
            <v>49935</v>
          </cell>
        </row>
        <row r="286">
          <cell r="A286" t="str">
            <v>T</v>
          </cell>
        </row>
        <row r="287">
          <cell r="A287" t="str">
            <v>E</v>
          </cell>
        </row>
        <row r="288">
          <cell r="A288" t="str">
            <v>R</v>
          </cell>
        </row>
        <row r="289">
          <cell r="A289" t="str">
            <v>I</v>
          </cell>
        </row>
        <row r="290">
          <cell r="A290" t="str">
            <v>A</v>
          </cell>
        </row>
        <row r="291">
          <cell r="A291" t="str">
            <v>L</v>
          </cell>
        </row>
        <row r="293">
          <cell r="E293" t="str">
            <v/>
          </cell>
        </row>
        <row r="294">
          <cell r="E294" t="str">
            <v/>
          </cell>
        </row>
        <row r="295">
          <cell r="E295" t="str">
            <v/>
          </cell>
        </row>
        <row r="296">
          <cell r="E296" t="str">
            <v/>
          </cell>
        </row>
        <row r="298">
          <cell r="D298" t="str">
            <v xml:space="preserve"> JUMLAH BIAYA UNTUK MATERIAL</v>
          </cell>
          <cell r="L298">
            <v>1223580</v>
          </cell>
        </row>
        <row r="299">
          <cell r="B299" t="str">
            <v>PERALATAN</v>
          </cell>
          <cell r="E299" t="str">
            <v>JUMLAH</v>
          </cell>
          <cell r="F299" t="str">
            <v xml:space="preserve">HARI </v>
          </cell>
          <cell r="G299" t="str">
            <v>KODE</v>
          </cell>
          <cell r="H299" t="str">
            <v>JAM KERJA</v>
          </cell>
          <cell r="I299" t="str">
            <v>HARGA</v>
          </cell>
          <cell r="J299" t="str">
            <v>BIAYA</v>
          </cell>
          <cell r="K299" t="str">
            <v>SUB TOTAL</v>
          </cell>
        </row>
        <row r="300">
          <cell r="E300" t="str">
            <v>ALAT</v>
          </cell>
          <cell r="F300" t="str">
            <v>KERJA</v>
          </cell>
          <cell r="I300" t="str">
            <v>(Rp/Jam)</v>
          </cell>
          <cell r="J300" t="str">
            <v>(Rp)</v>
          </cell>
          <cell r="K300" t="str">
            <v>(Rp)</v>
          </cell>
        </row>
        <row r="302">
          <cell r="A302" t="str">
            <v>P</v>
          </cell>
        </row>
        <row r="303">
          <cell r="A303" t="str">
            <v>E</v>
          </cell>
        </row>
        <row r="304">
          <cell r="A304" t="str">
            <v>R</v>
          </cell>
        </row>
        <row r="305">
          <cell r="A305" t="str">
            <v>A</v>
          </cell>
        </row>
        <row r="306">
          <cell r="A306" t="str">
            <v>L</v>
          </cell>
        </row>
        <row r="307">
          <cell r="A307" t="str">
            <v>A</v>
          </cell>
        </row>
        <row r="308">
          <cell r="A308" t="str">
            <v>T</v>
          </cell>
        </row>
        <row r="309">
          <cell r="A309" t="str">
            <v>A</v>
          </cell>
        </row>
        <row r="310">
          <cell r="A310" t="str">
            <v>N</v>
          </cell>
        </row>
        <row r="316">
          <cell r="D316" t="str">
            <v xml:space="preserve"> JUMLAH BIAYA UNTUK PERALATAN</v>
          </cell>
          <cell r="L316">
            <v>0</v>
          </cell>
        </row>
        <row r="317">
          <cell r="J317" t="str">
            <v xml:space="preserve"> T O T A L (Rp)</v>
          </cell>
          <cell r="L317">
            <v>1382580</v>
          </cell>
        </row>
        <row r="319">
          <cell r="B319" t="str">
            <v>VOLUME  :</v>
          </cell>
          <cell r="C319">
            <v>15</v>
          </cell>
          <cell r="E319" t="str">
            <v>SATUAN  :</v>
          </cell>
          <cell r="F319" t="str">
            <v>M '</v>
          </cell>
          <cell r="H319" t="str">
            <v>HARGA SATUAN  :</v>
          </cell>
          <cell r="I319">
            <v>92172</v>
          </cell>
          <cell r="J319" t="str">
            <v xml:space="preserve">                  per</v>
          </cell>
          <cell r="K319" t="str">
            <v>M '</v>
          </cell>
        </row>
        <row r="322">
          <cell r="A322" t="str">
            <v>ANALISA HARGA SATUAN</v>
          </cell>
          <cell r="L322" t="str">
            <v>KODE</v>
          </cell>
        </row>
        <row r="323">
          <cell r="A323" t="str">
            <v>PERANCAH BETON JEMBATAN</v>
          </cell>
        </row>
        <row r="324">
          <cell r="A324" t="str">
            <v>(MENGGUNAKAN BURUH)</v>
          </cell>
          <cell r="L324" t="str">
            <v>Supl V</v>
          </cell>
        </row>
        <row r="326">
          <cell r="A326" t="str">
            <v xml:space="preserve"> PROPINSI            :</v>
          </cell>
          <cell r="C326" t="str">
            <v>LAMPUNG</v>
          </cell>
          <cell r="E326" t="str">
            <v>KODE</v>
          </cell>
          <cell r="F326" t="str">
            <v xml:space="preserve">KOTA </v>
          </cell>
          <cell r="H326" t="str">
            <v>KODE</v>
          </cell>
          <cell r="I326" t="str">
            <v xml:space="preserve"> DISIAPKAN OLEH :</v>
          </cell>
          <cell r="K326" t="str">
            <v>TANGGAL</v>
          </cell>
        </row>
        <row r="327">
          <cell r="E327" t="str">
            <v>[071]</v>
          </cell>
          <cell r="F327" t="str">
            <v>BANDAR LAMPUNG</v>
          </cell>
          <cell r="H327" t="str">
            <v>[018]</v>
          </cell>
          <cell r="I327" t="str">
            <v>CV.PUTRA SILIWANGI JAYA</v>
          </cell>
          <cell r="K327" t="str">
            <v>05 Agustus 2005</v>
          </cell>
        </row>
        <row r="330">
          <cell r="A330" t="str">
            <v xml:space="preserve"> URAIAN</v>
          </cell>
          <cell r="F330" t="str">
            <v xml:space="preserve"> ANGGAPAN / ASUMSI</v>
          </cell>
        </row>
        <row r="331">
          <cell r="A331" t="str">
            <v xml:space="preserve"> 1.</v>
          </cell>
          <cell r="B331" t="str">
            <v>Pengadaan Bahan Oleh Pemasok</v>
          </cell>
          <cell r="F331" t="str">
            <v xml:space="preserve"> 1. Sekelompok Tukang Kayu membuat dan memasang 12 m2 dalam 1 hari kerja</v>
          </cell>
        </row>
        <row r="332">
          <cell r="A332" t="str">
            <v xml:space="preserve"> 2.</v>
          </cell>
          <cell r="B332" t="str">
            <v>Sekelompok Tukang Kayu memotong,</v>
          </cell>
          <cell r="F332" t="str">
            <v xml:space="preserve"> 2. 1/4 bagian material dipakai kembali</v>
          </cell>
        </row>
        <row r="333">
          <cell r="B333" t="str">
            <v>memasang dan membuat perancah</v>
          </cell>
          <cell r="F333" t="str">
            <v xml:space="preserve"> 3. Kayu perancah menggunakan Kayu 5/7, 8/15 dan dolken Dia 8 cm</v>
          </cell>
        </row>
        <row r="334">
          <cell r="A334" t="str">
            <v xml:space="preserve"> 3.</v>
          </cell>
          <cell r="B334" t="str">
            <v>Sekelompok Tukang Kayu membongkar</v>
          </cell>
        </row>
        <row r="335">
          <cell r="B335" t="str">
            <v>perancah setelah beton cukup kuat</v>
          </cell>
        </row>
        <row r="336">
          <cell r="A336" t="str">
            <v xml:space="preserve"> 4.</v>
          </cell>
          <cell r="B336" t="str">
            <v>Sekelompok Tukang Kayu membersihkan</v>
          </cell>
        </row>
        <row r="337">
          <cell r="B337" t="str">
            <v xml:space="preserve">perancah </v>
          </cell>
        </row>
        <row r="343">
          <cell r="B343" t="str">
            <v>PEKERJA</v>
          </cell>
          <cell r="E343" t="str">
            <v>JUMLAH</v>
          </cell>
          <cell r="F343" t="str">
            <v>HARI</v>
          </cell>
          <cell r="G343" t="str">
            <v>KODE</v>
          </cell>
          <cell r="H343" t="str">
            <v>TOTAL VOL</v>
          </cell>
          <cell r="I343" t="str">
            <v>UPAH</v>
          </cell>
          <cell r="J343" t="str">
            <v>BIAYA</v>
          </cell>
          <cell r="K343" t="str">
            <v>SUB TOTAL</v>
          </cell>
        </row>
        <row r="344">
          <cell r="E344" t="str">
            <v>ORANG</v>
          </cell>
          <cell r="H344" t="str">
            <v>(Orang-hari)</v>
          </cell>
          <cell r="I344" t="str">
            <v>(Rp/Org/Hari)</v>
          </cell>
          <cell r="J344" t="str">
            <v>(Rp)</v>
          </cell>
          <cell r="K344" t="str">
            <v>(Rp)</v>
          </cell>
        </row>
        <row r="346">
          <cell r="A346" t="str">
            <v>P</v>
          </cell>
          <cell r="B346" t="str">
            <v xml:space="preserve"> Buruh tak terampil</v>
          </cell>
          <cell r="E346">
            <v>7</v>
          </cell>
          <cell r="F346">
            <v>1</v>
          </cell>
          <cell r="G346" t="str">
            <v>L 101</v>
          </cell>
          <cell r="H346">
            <v>7</v>
          </cell>
          <cell r="I346">
            <v>21800</v>
          </cell>
          <cell r="J346">
            <v>152600</v>
          </cell>
        </row>
        <row r="347">
          <cell r="A347" t="str">
            <v>E</v>
          </cell>
          <cell r="B347" t="str">
            <v xml:space="preserve"> Mandor</v>
          </cell>
          <cell r="E347">
            <v>1</v>
          </cell>
          <cell r="F347">
            <v>1</v>
          </cell>
          <cell r="G347" t="str">
            <v>L 061</v>
          </cell>
          <cell r="H347">
            <v>1</v>
          </cell>
          <cell r="I347">
            <v>34400</v>
          </cell>
          <cell r="J347">
            <v>34400</v>
          </cell>
        </row>
        <row r="348">
          <cell r="A348" t="str">
            <v>K</v>
          </cell>
          <cell r="B348" t="str">
            <v xml:space="preserve"> Kepala Tukang</v>
          </cell>
          <cell r="E348">
            <v>4</v>
          </cell>
          <cell r="F348">
            <v>1</v>
          </cell>
          <cell r="G348" t="str">
            <v>L 073</v>
          </cell>
          <cell r="H348">
            <v>4</v>
          </cell>
          <cell r="I348">
            <v>34400</v>
          </cell>
          <cell r="J348">
            <v>137600</v>
          </cell>
        </row>
        <row r="349">
          <cell r="A349" t="str">
            <v>E</v>
          </cell>
          <cell r="B349" t="str">
            <v xml:space="preserve"> Buruh terampil</v>
          </cell>
          <cell r="E349">
            <v>3</v>
          </cell>
          <cell r="F349">
            <v>1</v>
          </cell>
          <cell r="G349" t="str">
            <v>L 106</v>
          </cell>
          <cell r="H349">
            <v>3</v>
          </cell>
          <cell r="I349">
            <v>24800</v>
          </cell>
          <cell r="J349">
            <v>74400</v>
          </cell>
        </row>
        <row r="350">
          <cell r="A350" t="str">
            <v>R</v>
          </cell>
        </row>
        <row r="351">
          <cell r="A351" t="str">
            <v>J</v>
          </cell>
        </row>
        <row r="352">
          <cell r="A352" t="str">
            <v>A</v>
          </cell>
        </row>
        <row r="360">
          <cell r="D360" t="str">
            <v xml:space="preserve"> JUMLAH BIAYA UNTUK PEKERJA</v>
          </cell>
          <cell r="L360">
            <v>399000</v>
          </cell>
        </row>
        <row r="361">
          <cell r="B361" t="str">
            <v>MATERIAL</v>
          </cell>
          <cell r="F361" t="str">
            <v>SATUAN</v>
          </cell>
          <cell r="G361" t="str">
            <v>KODE</v>
          </cell>
          <cell r="H361" t="str">
            <v>TOTAL VOL</v>
          </cell>
          <cell r="I361" t="str">
            <v>HARGA SATUAN</v>
          </cell>
          <cell r="J361" t="str">
            <v>BIAYA</v>
          </cell>
          <cell r="K361" t="str">
            <v>SUB TOTAL</v>
          </cell>
        </row>
        <row r="362">
          <cell r="I362" t="str">
            <v>(Rp/Satuan)</v>
          </cell>
          <cell r="J362" t="str">
            <v>(Rp)</v>
          </cell>
          <cell r="K362" t="str">
            <v>(Rp)</v>
          </cell>
        </row>
        <row r="364">
          <cell r="A364" t="str">
            <v>M</v>
          </cell>
          <cell r="B364" t="str">
            <v>Paku baja Jembatan</v>
          </cell>
          <cell r="F364" t="str">
            <v>Kg</v>
          </cell>
          <cell r="G364" t="str">
            <v>M 166</v>
          </cell>
          <cell r="H364">
            <v>9.9499999999999993</v>
          </cell>
          <cell r="I364">
            <v>8050</v>
          </cell>
          <cell r="J364">
            <v>80097.5</v>
          </cell>
        </row>
        <row r="365">
          <cell r="A365" t="str">
            <v>A</v>
          </cell>
          <cell r="B365" t="str">
            <v>Kayu Perancah</v>
          </cell>
          <cell r="F365" t="str">
            <v>M3</v>
          </cell>
          <cell r="G365" t="str">
            <v>M 180</v>
          </cell>
          <cell r="H365">
            <v>1.49</v>
          </cell>
          <cell r="I365">
            <v>918804</v>
          </cell>
          <cell r="J365">
            <v>1369017.96</v>
          </cell>
        </row>
        <row r="366">
          <cell r="A366" t="str">
            <v>T</v>
          </cell>
          <cell r="B366" t="str">
            <v>Alat bantu ( set @ 3 alat )</v>
          </cell>
          <cell r="F366" t="str">
            <v>set</v>
          </cell>
          <cell r="G366" t="str">
            <v>M 170</v>
          </cell>
          <cell r="H366">
            <v>1.39</v>
          </cell>
          <cell r="I366">
            <v>49935</v>
          </cell>
          <cell r="J366">
            <v>69409.649999999994</v>
          </cell>
        </row>
        <row r="367">
          <cell r="A367" t="str">
            <v>E</v>
          </cell>
        </row>
        <row r="368">
          <cell r="A368" t="str">
            <v>R</v>
          </cell>
        </row>
        <row r="369">
          <cell r="A369" t="str">
            <v>I</v>
          </cell>
        </row>
        <row r="370">
          <cell r="A370" t="str">
            <v>A</v>
          </cell>
        </row>
        <row r="371">
          <cell r="A371" t="str">
            <v>L</v>
          </cell>
        </row>
        <row r="373">
          <cell r="E373" t="str">
            <v/>
          </cell>
        </row>
        <row r="374">
          <cell r="E374" t="str">
            <v/>
          </cell>
        </row>
        <row r="375">
          <cell r="E375" t="str">
            <v/>
          </cell>
        </row>
        <row r="376">
          <cell r="E376" t="str">
            <v/>
          </cell>
        </row>
        <row r="378">
          <cell r="D378" t="str">
            <v xml:space="preserve"> JUMLAH BIAYA UNTUK MATERIAL</v>
          </cell>
          <cell r="L378">
            <v>1518525.1099999999</v>
          </cell>
        </row>
        <row r="379">
          <cell r="B379" t="str">
            <v>PERALATAN</v>
          </cell>
          <cell r="E379" t="str">
            <v>JUMLAH</v>
          </cell>
          <cell r="F379" t="str">
            <v xml:space="preserve">HARI </v>
          </cell>
          <cell r="G379" t="str">
            <v>KODE</v>
          </cell>
          <cell r="H379" t="str">
            <v>JAM KERJA</v>
          </cell>
          <cell r="I379" t="str">
            <v>HARGA</v>
          </cell>
          <cell r="J379" t="str">
            <v>BIAYA</v>
          </cell>
          <cell r="K379" t="str">
            <v>SUB TOTAL</v>
          </cell>
        </row>
        <row r="380">
          <cell r="E380" t="str">
            <v>ALAT</v>
          </cell>
          <cell r="F380" t="str">
            <v>KERJA</v>
          </cell>
          <cell r="I380" t="str">
            <v>(Rp/Jam)</v>
          </cell>
          <cell r="J380" t="str">
            <v>(Rp)</v>
          </cell>
          <cell r="K380" t="str">
            <v>(Rp)</v>
          </cell>
        </row>
        <row r="382">
          <cell r="A382" t="str">
            <v>P</v>
          </cell>
        </row>
        <row r="383">
          <cell r="A383" t="str">
            <v>E</v>
          </cell>
        </row>
        <row r="384">
          <cell r="A384" t="str">
            <v>R</v>
          </cell>
        </row>
        <row r="385">
          <cell r="A385" t="str">
            <v>A</v>
          </cell>
        </row>
        <row r="386">
          <cell r="A386" t="str">
            <v>L</v>
          </cell>
        </row>
        <row r="387">
          <cell r="A387" t="str">
            <v>A</v>
          </cell>
        </row>
        <row r="388">
          <cell r="A388" t="str">
            <v>T</v>
          </cell>
        </row>
        <row r="389">
          <cell r="A389" t="str">
            <v>A</v>
          </cell>
        </row>
        <row r="390">
          <cell r="A390" t="str">
            <v>N</v>
          </cell>
        </row>
        <row r="396">
          <cell r="D396" t="str">
            <v xml:space="preserve"> JUMLAH BIAYA UNTUK PERALATAN</v>
          </cell>
          <cell r="L396">
            <v>0</v>
          </cell>
        </row>
        <row r="397">
          <cell r="J397" t="str">
            <v xml:space="preserve"> T O T A L (Rp)</v>
          </cell>
          <cell r="L397">
            <v>1917525.1099999999</v>
          </cell>
        </row>
        <row r="399">
          <cell r="B399" t="str">
            <v>VOLUME  :</v>
          </cell>
          <cell r="C399">
            <v>10</v>
          </cell>
          <cell r="E399" t="str">
            <v>SATUAN  :</v>
          </cell>
          <cell r="F399" t="str">
            <v>M 2</v>
          </cell>
          <cell r="H399" t="str">
            <v>HARGA SATUAN  :</v>
          </cell>
          <cell r="I399">
            <v>191753</v>
          </cell>
          <cell r="J399" t="str">
            <v xml:space="preserve">                  per</v>
          </cell>
          <cell r="K399" t="str">
            <v>M2</v>
          </cell>
        </row>
        <row r="402">
          <cell r="A402" t="str">
            <v>ANALISA HARGA SATUAN</v>
          </cell>
          <cell r="L402" t="str">
            <v>KODE</v>
          </cell>
        </row>
        <row r="403">
          <cell r="A403" t="str">
            <v>PENURUNAN PONDASI SUMURAN DIAMETER 3,00 M</v>
          </cell>
        </row>
        <row r="404">
          <cell r="A404" t="str">
            <v>(MENGGUNAKAN BURUH)</v>
          </cell>
          <cell r="L404" t="str">
            <v>Supl VII</v>
          </cell>
        </row>
        <row r="406">
          <cell r="A406" t="str">
            <v xml:space="preserve"> PROPINSI            :</v>
          </cell>
          <cell r="C406" t="str">
            <v>LAMPUNG</v>
          </cell>
          <cell r="E406" t="str">
            <v>KODE</v>
          </cell>
          <cell r="F406" t="str">
            <v xml:space="preserve">KOTA </v>
          </cell>
          <cell r="H406" t="str">
            <v>KODE</v>
          </cell>
          <cell r="I406" t="str">
            <v xml:space="preserve"> DISIAPKAN OLEH :</v>
          </cell>
          <cell r="K406" t="str">
            <v>TANGGAL</v>
          </cell>
        </row>
        <row r="407">
          <cell r="E407" t="str">
            <v>[071]</v>
          </cell>
          <cell r="F407" t="str">
            <v>BANDAR LAMPUNG</v>
          </cell>
          <cell r="H407" t="str">
            <v>[018]</v>
          </cell>
          <cell r="I407" t="str">
            <v>CV.PUTRA SILIWANGI JAYA</v>
          </cell>
          <cell r="K407" t="str">
            <v>05 Agustus 2005</v>
          </cell>
        </row>
        <row r="410">
          <cell r="A410" t="str">
            <v xml:space="preserve"> URAIAN</v>
          </cell>
          <cell r="F410" t="str">
            <v xml:space="preserve"> ANGGAPAN / ASUMSI</v>
          </cell>
        </row>
        <row r="411">
          <cell r="A411" t="str">
            <v xml:space="preserve"> 1.</v>
          </cell>
          <cell r="B411" t="str">
            <v>Penurunan cincin sumuran dilakukan bertahap</v>
          </cell>
          <cell r="F411" t="str">
            <v xml:space="preserve"> 1. Penurunan sumuran dilakukan setelah cincin sumuran dicetak</v>
          </cell>
        </row>
        <row r="412">
          <cell r="B412" t="str">
            <v>setiap tahap dibuat 1,00 meter</v>
          </cell>
          <cell r="F412" t="str">
            <v xml:space="preserve"> 2. Tanah didalam cincin sumuran digali dengan tenaga manusia</v>
          </cell>
        </row>
        <row r="413">
          <cell r="F413" t="str">
            <v xml:space="preserve"> 3. Tanah hasil galian dibuang keluar dengan menggunakan katrol</v>
          </cell>
        </row>
        <row r="414">
          <cell r="F414" t="str">
            <v xml:space="preserve"> 4. Penurunan sumuran dilakukan sampai kedalaman rencana</v>
          </cell>
        </row>
        <row r="415">
          <cell r="F415" t="str">
            <v xml:space="preserve"> 5. Volume Galian per M</v>
          </cell>
          <cell r="H415">
            <v>3.4</v>
          </cell>
          <cell r="I415" t="str">
            <v>M3</v>
          </cell>
        </row>
        <row r="416">
          <cell r="F416" t="str">
            <v xml:space="preserve"> 6. Perhari dapat dilakukan penurunan sedalam  0.5 M'</v>
          </cell>
        </row>
        <row r="423">
          <cell r="B423" t="str">
            <v>PEKERJA</v>
          </cell>
          <cell r="E423" t="str">
            <v>JUMLAH</v>
          </cell>
          <cell r="F423" t="str">
            <v>HARI</v>
          </cell>
          <cell r="G423" t="str">
            <v>KODE</v>
          </cell>
          <cell r="H423" t="str">
            <v>TOTAL VOL</v>
          </cell>
          <cell r="I423" t="str">
            <v>UPAH</v>
          </cell>
          <cell r="J423" t="str">
            <v>BIAYA</v>
          </cell>
          <cell r="K423" t="str">
            <v>SUB TOTAL</v>
          </cell>
        </row>
        <row r="424">
          <cell r="E424" t="str">
            <v>ORANG</v>
          </cell>
          <cell r="H424" t="str">
            <v>(Orang-hari)</v>
          </cell>
          <cell r="I424" t="str">
            <v>(Rp/Org/Hari)</v>
          </cell>
          <cell r="J424" t="str">
            <v>(Rp)</v>
          </cell>
          <cell r="K424" t="str">
            <v>(Rp)</v>
          </cell>
        </row>
        <row r="426">
          <cell r="A426" t="str">
            <v>P</v>
          </cell>
          <cell r="B426" t="str">
            <v xml:space="preserve"> Buruh tak terampil</v>
          </cell>
          <cell r="E426">
            <v>8</v>
          </cell>
          <cell r="F426">
            <v>1</v>
          </cell>
          <cell r="G426" t="str">
            <v>L 101</v>
          </cell>
          <cell r="H426">
            <v>8</v>
          </cell>
          <cell r="I426">
            <v>21800</v>
          </cell>
          <cell r="J426">
            <v>174400</v>
          </cell>
        </row>
        <row r="427">
          <cell r="A427" t="str">
            <v>E</v>
          </cell>
          <cell r="B427" t="str">
            <v xml:space="preserve"> Mandor</v>
          </cell>
          <cell r="E427">
            <v>1</v>
          </cell>
          <cell r="F427">
            <v>1</v>
          </cell>
          <cell r="G427" t="str">
            <v>L 061</v>
          </cell>
          <cell r="H427">
            <v>1</v>
          </cell>
          <cell r="I427">
            <v>34400</v>
          </cell>
          <cell r="J427">
            <v>34400</v>
          </cell>
        </row>
        <row r="428">
          <cell r="A428" t="str">
            <v>K</v>
          </cell>
          <cell r="B428" t="str">
            <v xml:space="preserve"> Kepala Tukang</v>
          </cell>
          <cell r="E428">
            <v>1</v>
          </cell>
          <cell r="F428">
            <v>1</v>
          </cell>
          <cell r="G428" t="str">
            <v>L 073</v>
          </cell>
          <cell r="H428">
            <v>1</v>
          </cell>
          <cell r="I428">
            <v>34400</v>
          </cell>
          <cell r="J428">
            <v>34400</v>
          </cell>
        </row>
        <row r="429">
          <cell r="A429" t="str">
            <v>E</v>
          </cell>
          <cell r="B429" t="str">
            <v xml:space="preserve"> Buruh terampil</v>
          </cell>
          <cell r="E429">
            <v>4</v>
          </cell>
          <cell r="F429">
            <v>1</v>
          </cell>
          <cell r="G429" t="str">
            <v>L 106</v>
          </cell>
          <cell r="H429">
            <v>4</v>
          </cell>
          <cell r="I429">
            <v>24800</v>
          </cell>
          <cell r="J429">
            <v>99200</v>
          </cell>
        </row>
        <row r="430">
          <cell r="A430" t="str">
            <v>R</v>
          </cell>
        </row>
        <row r="431">
          <cell r="A431" t="str">
            <v>J</v>
          </cell>
        </row>
        <row r="432">
          <cell r="A432" t="str">
            <v>A</v>
          </cell>
        </row>
        <row r="440">
          <cell r="D440" t="str">
            <v xml:space="preserve"> JUMLAH BIAYA UNTUK PEKERJA</v>
          </cell>
          <cell r="L440">
            <v>342400</v>
          </cell>
        </row>
        <row r="441">
          <cell r="B441" t="str">
            <v>MATERIAL</v>
          </cell>
          <cell r="F441" t="str">
            <v>SATUAN</v>
          </cell>
          <cell r="G441" t="str">
            <v>KODE</v>
          </cell>
          <cell r="H441" t="str">
            <v>TOTAL VOL</v>
          </cell>
          <cell r="I441" t="str">
            <v>HARGA SATUAN</v>
          </cell>
          <cell r="J441" t="str">
            <v>BIAYA</v>
          </cell>
          <cell r="K441" t="str">
            <v>SUB TOTAL</v>
          </cell>
        </row>
        <row r="442">
          <cell r="I442" t="str">
            <v>(Rp/Satuan)</v>
          </cell>
          <cell r="J442" t="str">
            <v>(Rp)</v>
          </cell>
          <cell r="K442" t="str">
            <v>(Rp)</v>
          </cell>
        </row>
        <row r="444">
          <cell r="A444" t="str">
            <v>M</v>
          </cell>
        </row>
        <row r="445">
          <cell r="A445" t="str">
            <v>A</v>
          </cell>
        </row>
        <row r="446">
          <cell r="A446" t="str">
            <v>T</v>
          </cell>
          <cell r="B446" t="str">
            <v>Alat bantu ( set @ 3 alat )</v>
          </cell>
          <cell r="F446" t="str">
            <v>set</v>
          </cell>
          <cell r="G446" t="str">
            <v>M 170</v>
          </cell>
          <cell r="H446">
            <v>1</v>
          </cell>
          <cell r="I446">
            <v>49935</v>
          </cell>
          <cell r="J446">
            <v>49935</v>
          </cell>
        </row>
        <row r="447">
          <cell r="A447" t="str">
            <v>E</v>
          </cell>
        </row>
        <row r="448">
          <cell r="A448" t="str">
            <v>R</v>
          </cell>
        </row>
        <row r="449">
          <cell r="A449" t="str">
            <v>I</v>
          </cell>
        </row>
        <row r="450">
          <cell r="A450" t="str">
            <v>A</v>
          </cell>
        </row>
        <row r="451">
          <cell r="A451" t="str">
            <v>L</v>
          </cell>
        </row>
        <row r="453">
          <cell r="E453" t="str">
            <v/>
          </cell>
        </row>
        <row r="454">
          <cell r="E454" t="str">
            <v/>
          </cell>
        </row>
        <row r="455">
          <cell r="E455" t="str">
            <v/>
          </cell>
        </row>
        <row r="456">
          <cell r="E456" t="str">
            <v/>
          </cell>
        </row>
        <row r="458">
          <cell r="D458" t="str">
            <v xml:space="preserve"> JUMLAH BIAYA UNTUK MATERIAL</v>
          </cell>
          <cell r="L458">
            <v>49935</v>
          </cell>
        </row>
        <row r="459">
          <cell r="B459" t="str">
            <v>PERALATAN</v>
          </cell>
          <cell r="E459" t="str">
            <v>JUMLAH</v>
          </cell>
          <cell r="F459" t="str">
            <v xml:space="preserve">HARI </v>
          </cell>
          <cell r="G459" t="str">
            <v>KODE</v>
          </cell>
          <cell r="H459" t="str">
            <v>JAM KERJA</v>
          </cell>
          <cell r="I459" t="str">
            <v>HARGA</v>
          </cell>
          <cell r="J459" t="str">
            <v>BIAYA</v>
          </cell>
          <cell r="K459" t="str">
            <v>SUB TOTAL</v>
          </cell>
        </row>
        <row r="460">
          <cell r="E460" t="str">
            <v>ALAT</v>
          </cell>
          <cell r="F460" t="str">
            <v>KERJA</v>
          </cell>
          <cell r="I460" t="str">
            <v>(Rp/Jam)</v>
          </cell>
          <cell r="J460" t="str">
            <v>(Rp)</v>
          </cell>
          <cell r="K460" t="str">
            <v>(Rp)</v>
          </cell>
        </row>
        <row r="462">
          <cell r="A462" t="str">
            <v>P</v>
          </cell>
        </row>
        <row r="463">
          <cell r="A463" t="str">
            <v>E</v>
          </cell>
        </row>
        <row r="464">
          <cell r="A464" t="str">
            <v>R</v>
          </cell>
        </row>
        <row r="465">
          <cell r="A465" t="str">
            <v>A</v>
          </cell>
        </row>
        <row r="466">
          <cell r="A466" t="str">
            <v>L</v>
          </cell>
        </row>
        <row r="467">
          <cell r="A467" t="str">
            <v>A</v>
          </cell>
        </row>
        <row r="468">
          <cell r="A468" t="str">
            <v>T</v>
          </cell>
        </row>
        <row r="469">
          <cell r="A469" t="str">
            <v>A</v>
          </cell>
        </row>
        <row r="470">
          <cell r="A470" t="str">
            <v>N</v>
          </cell>
        </row>
        <row r="476">
          <cell r="D476" t="str">
            <v xml:space="preserve"> JUMLAH BIAYA UNTUK PERALATAN</v>
          </cell>
          <cell r="L476">
            <v>0</v>
          </cell>
        </row>
        <row r="477">
          <cell r="J477" t="str">
            <v xml:space="preserve"> T O T A L (Rp)</v>
          </cell>
          <cell r="L477">
            <v>392335</v>
          </cell>
        </row>
        <row r="479">
          <cell r="B479" t="str">
            <v>VOLUME  :</v>
          </cell>
          <cell r="C479">
            <v>0.5</v>
          </cell>
          <cell r="E479" t="str">
            <v>SATUAN  :</v>
          </cell>
          <cell r="F479" t="str">
            <v>M '</v>
          </cell>
          <cell r="H479" t="str">
            <v>HARGA SATUAN  :</v>
          </cell>
          <cell r="I479">
            <v>784670</v>
          </cell>
          <cell r="J479" t="str">
            <v xml:space="preserve">                  per</v>
          </cell>
          <cell r="K479" t="str">
            <v>M'</v>
          </cell>
        </row>
        <row r="482">
          <cell r="A482" t="str">
            <v>ANALISA HARGA SATUAN</v>
          </cell>
          <cell r="L482" t="str">
            <v>KODE</v>
          </cell>
        </row>
        <row r="483">
          <cell r="A483" t="str">
            <v>PEMANCANGAN TIANG PANCANG BETON</v>
          </cell>
        </row>
        <row r="484">
          <cell r="A484" t="str">
            <v>(MENGGUNAKAN BURUH)</v>
          </cell>
          <cell r="L484" t="str">
            <v>Supl XIII</v>
          </cell>
        </row>
        <row r="486">
          <cell r="A486" t="str">
            <v xml:space="preserve"> PROPINSI            :</v>
          </cell>
          <cell r="C486" t="str">
            <v>LAMPUNG</v>
          </cell>
          <cell r="E486" t="str">
            <v>KODE</v>
          </cell>
          <cell r="F486" t="str">
            <v xml:space="preserve">KOTA </v>
          </cell>
          <cell r="H486" t="str">
            <v>KODE</v>
          </cell>
          <cell r="I486" t="str">
            <v xml:space="preserve"> DISIAPKAN OLEH :</v>
          </cell>
          <cell r="K486" t="str">
            <v>TANGGAL</v>
          </cell>
        </row>
        <row r="487">
          <cell r="E487" t="str">
            <v>[071]</v>
          </cell>
          <cell r="F487" t="str">
            <v>BANDAR LAMPUNG</v>
          </cell>
          <cell r="H487" t="str">
            <v>[018]</v>
          </cell>
          <cell r="I487" t="str">
            <v>CV.PUTRA SILIWANGI JAYA</v>
          </cell>
          <cell r="K487" t="str">
            <v>05 Agustus 2005</v>
          </cell>
        </row>
        <row r="490">
          <cell r="A490" t="str">
            <v xml:space="preserve"> URAIAN</v>
          </cell>
          <cell r="F490" t="str">
            <v xml:space="preserve"> ANGGAPAN / ASUMSI</v>
          </cell>
        </row>
        <row r="491">
          <cell r="A491" t="str">
            <v xml:space="preserve"> 1.</v>
          </cell>
          <cell r="B491" t="str">
            <v>Tiang Pancang Telah tersedia dilokasi</v>
          </cell>
          <cell r="F491" t="str">
            <v xml:space="preserve"> 1. Pemancangan dilakukan secara mekenik</v>
          </cell>
        </row>
        <row r="492">
          <cell r="A492" t="str">
            <v>2.</v>
          </cell>
          <cell r="B492" t="str">
            <v xml:space="preserve">Lokasi telah siap untuk diadakan </v>
          </cell>
          <cell r="F492" t="str">
            <v xml:space="preserve"> 2. Mendirikan tiang dengan menggunakan crane</v>
          </cell>
        </row>
        <row r="493">
          <cell r="B493" t="str">
            <v>pemancangan</v>
          </cell>
          <cell r="F493" t="str">
            <v xml:space="preserve"> 3. Diameter tiang digunakan sesuai kebutuhan</v>
          </cell>
        </row>
        <row r="494">
          <cell r="A494" t="str">
            <v>3.</v>
          </cell>
          <cell r="B494" t="str">
            <v>Tiang pancang telah berada disekitar titik</v>
          </cell>
          <cell r="F494" t="str">
            <v xml:space="preserve"> 4. Pemancangan tiang menggunakan Pile Driver Hammer</v>
          </cell>
        </row>
        <row r="495">
          <cell r="B495" t="str">
            <v>pemancangan</v>
          </cell>
          <cell r="F495" t="str">
            <v xml:space="preserve"> 5. Penyambungan tiang menggunakan las titik</v>
          </cell>
        </row>
        <row r="496">
          <cell r="F496" t="str">
            <v xml:space="preserve"> 6. Kapasitas pemancangan = 10 m perhari</v>
          </cell>
        </row>
        <row r="503">
          <cell r="B503" t="str">
            <v>PEKERJA</v>
          </cell>
          <cell r="E503" t="str">
            <v>JUMLAH</v>
          </cell>
          <cell r="F503" t="str">
            <v>HARI</v>
          </cell>
          <cell r="G503" t="str">
            <v>KODE</v>
          </cell>
          <cell r="H503" t="str">
            <v>TOTAL VOL</v>
          </cell>
          <cell r="I503" t="str">
            <v>UPAH</v>
          </cell>
          <cell r="J503" t="str">
            <v>BIAYA</v>
          </cell>
          <cell r="K503" t="str">
            <v>SUB TOTAL</v>
          </cell>
        </row>
        <row r="504">
          <cell r="E504" t="str">
            <v>ORANG</v>
          </cell>
          <cell r="H504" t="str">
            <v>(Orang-hari)</v>
          </cell>
          <cell r="I504" t="str">
            <v>(Rp/Org/Hari)</v>
          </cell>
          <cell r="J504" t="str">
            <v>(Rp)</v>
          </cell>
          <cell r="K504" t="str">
            <v>(Rp)</v>
          </cell>
        </row>
        <row r="506">
          <cell r="A506" t="str">
            <v>P</v>
          </cell>
          <cell r="B506" t="str">
            <v xml:space="preserve"> Buruh tak terampil</v>
          </cell>
          <cell r="E506">
            <v>10</v>
          </cell>
          <cell r="F506">
            <v>1</v>
          </cell>
          <cell r="G506" t="str">
            <v>L 101</v>
          </cell>
          <cell r="H506">
            <v>10</v>
          </cell>
          <cell r="I506">
            <v>21800</v>
          </cell>
          <cell r="J506">
            <v>218000</v>
          </cell>
        </row>
        <row r="507">
          <cell r="A507" t="str">
            <v>E</v>
          </cell>
          <cell r="B507" t="str">
            <v xml:space="preserve"> Mandor</v>
          </cell>
          <cell r="E507">
            <v>1</v>
          </cell>
          <cell r="F507">
            <v>1</v>
          </cell>
          <cell r="G507" t="str">
            <v>L 061</v>
          </cell>
          <cell r="H507">
            <v>1</v>
          </cell>
          <cell r="I507">
            <v>34400</v>
          </cell>
          <cell r="J507">
            <v>34400</v>
          </cell>
        </row>
        <row r="508">
          <cell r="A508" t="str">
            <v>K</v>
          </cell>
          <cell r="B508" t="str">
            <v xml:space="preserve"> Kepala Tukang</v>
          </cell>
          <cell r="E508">
            <v>2</v>
          </cell>
          <cell r="F508">
            <v>1</v>
          </cell>
          <cell r="G508" t="str">
            <v>L 073</v>
          </cell>
          <cell r="H508">
            <v>2</v>
          </cell>
          <cell r="I508">
            <v>34400</v>
          </cell>
          <cell r="J508">
            <v>68800</v>
          </cell>
        </row>
        <row r="509">
          <cell r="A509" t="str">
            <v>E</v>
          </cell>
          <cell r="B509" t="str">
            <v xml:space="preserve"> Buruh terampil</v>
          </cell>
          <cell r="E509">
            <v>4</v>
          </cell>
          <cell r="F509">
            <v>1</v>
          </cell>
          <cell r="G509" t="str">
            <v>L 106</v>
          </cell>
          <cell r="H509">
            <v>4</v>
          </cell>
          <cell r="I509">
            <v>24800</v>
          </cell>
          <cell r="J509">
            <v>99200</v>
          </cell>
        </row>
        <row r="510">
          <cell r="A510" t="str">
            <v>R</v>
          </cell>
        </row>
        <row r="511">
          <cell r="A511" t="str">
            <v>J</v>
          </cell>
        </row>
        <row r="512">
          <cell r="A512" t="str">
            <v>A</v>
          </cell>
        </row>
        <row r="520">
          <cell r="D520" t="str">
            <v xml:space="preserve"> JUMLAH BIAYA UNTUK PEKERJA</v>
          </cell>
          <cell r="L520">
            <v>420400</v>
          </cell>
        </row>
        <row r="521">
          <cell r="B521" t="str">
            <v>MATERIAL</v>
          </cell>
          <cell r="F521" t="str">
            <v>SATUAN</v>
          </cell>
          <cell r="G521" t="str">
            <v>KODE</v>
          </cell>
          <cell r="H521" t="str">
            <v>TOTAL VOL</v>
          </cell>
          <cell r="I521" t="str">
            <v>HARGA SATUAN</v>
          </cell>
          <cell r="J521" t="str">
            <v>BIAYA</v>
          </cell>
          <cell r="K521" t="str">
            <v>SUB TOTAL</v>
          </cell>
        </row>
        <row r="522">
          <cell r="I522" t="str">
            <v>(Rp/Satuan)</v>
          </cell>
          <cell r="J522" t="str">
            <v>(Rp)</v>
          </cell>
          <cell r="K522" t="str">
            <v>(Rp)</v>
          </cell>
        </row>
        <row r="524">
          <cell r="A524" t="str">
            <v>M</v>
          </cell>
        </row>
        <row r="525">
          <cell r="A525" t="str">
            <v>A</v>
          </cell>
        </row>
        <row r="526">
          <cell r="A526" t="str">
            <v>T</v>
          </cell>
          <cell r="B526" t="str">
            <v>Alat bantu ( Set @ 3 alat )</v>
          </cell>
          <cell r="F526" t="str">
            <v>set</v>
          </cell>
          <cell r="G526" t="str">
            <v>M 170</v>
          </cell>
          <cell r="H526">
            <v>1</v>
          </cell>
          <cell r="I526">
            <v>49935</v>
          </cell>
          <cell r="J526">
            <v>49935</v>
          </cell>
        </row>
        <row r="527">
          <cell r="A527" t="str">
            <v>E</v>
          </cell>
        </row>
        <row r="528">
          <cell r="A528" t="str">
            <v>R</v>
          </cell>
        </row>
        <row r="529">
          <cell r="A529" t="str">
            <v>I</v>
          </cell>
        </row>
        <row r="530">
          <cell r="A530" t="str">
            <v>A</v>
          </cell>
        </row>
        <row r="531">
          <cell r="A531" t="str">
            <v>L</v>
          </cell>
        </row>
        <row r="533">
          <cell r="E533" t="str">
            <v/>
          </cell>
        </row>
        <row r="534">
          <cell r="E534" t="str">
            <v/>
          </cell>
        </row>
        <row r="535">
          <cell r="E535" t="str">
            <v/>
          </cell>
        </row>
        <row r="536">
          <cell r="E536" t="str">
            <v/>
          </cell>
        </row>
        <row r="538">
          <cell r="D538" t="str">
            <v xml:space="preserve"> JUMLAH BIAYA UNTUK MATERIAL</v>
          </cell>
          <cell r="L538">
            <v>49935</v>
          </cell>
        </row>
        <row r="539">
          <cell r="B539" t="str">
            <v>PERALATAN</v>
          </cell>
          <cell r="E539" t="str">
            <v>JUMLAH</v>
          </cell>
          <cell r="F539" t="str">
            <v xml:space="preserve">HARI </v>
          </cell>
          <cell r="G539" t="str">
            <v>KODE</v>
          </cell>
          <cell r="H539" t="str">
            <v>JAM KERJA</v>
          </cell>
          <cell r="I539" t="str">
            <v>HARGA</v>
          </cell>
          <cell r="J539" t="str">
            <v>BIAYA</v>
          </cell>
          <cell r="K539" t="str">
            <v>SUB TOTAL</v>
          </cell>
        </row>
        <row r="540">
          <cell r="E540" t="str">
            <v>ALAT</v>
          </cell>
          <cell r="F540" t="str">
            <v>KERJA</v>
          </cell>
          <cell r="I540" t="str">
            <v>(Rp/Jam)</v>
          </cell>
          <cell r="J540" t="str">
            <v>(Rp)</v>
          </cell>
          <cell r="K540" t="str">
            <v>(Rp)</v>
          </cell>
        </row>
        <row r="542">
          <cell r="A542" t="str">
            <v>P</v>
          </cell>
          <cell r="B542" t="str">
            <v xml:space="preserve"> Crane on truck</v>
          </cell>
          <cell r="E542">
            <v>1</v>
          </cell>
          <cell r="F542">
            <v>1</v>
          </cell>
          <cell r="G542" t="str">
            <v>E 042 a</v>
          </cell>
          <cell r="H542">
            <v>4.32</v>
          </cell>
          <cell r="I542">
            <v>249600</v>
          </cell>
          <cell r="J542">
            <v>1078272</v>
          </cell>
        </row>
        <row r="543">
          <cell r="A543" t="str">
            <v>E</v>
          </cell>
        </row>
        <row r="544">
          <cell r="A544" t="str">
            <v>R</v>
          </cell>
          <cell r="B544" t="str">
            <v xml:space="preserve"> Pile Driver Hammer</v>
          </cell>
          <cell r="E544">
            <v>1</v>
          </cell>
          <cell r="F544">
            <v>1</v>
          </cell>
          <cell r="G544" t="str">
            <v>E 042 b</v>
          </cell>
          <cell r="H544">
            <v>2.86</v>
          </cell>
          <cell r="I544">
            <v>149760</v>
          </cell>
          <cell r="J544">
            <v>428313.59999999998</v>
          </cell>
        </row>
        <row r="545">
          <cell r="A545" t="str">
            <v>A</v>
          </cell>
        </row>
        <row r="546">
          <cell r="A546" t="str">
            <v>L</v>
          </cell>
        </row>
        <row r="547">
          <cell r="A547" t="str">
            <v>A</v>
          </cell>
        </row>
        <row r="548">
          <cell r="A548" t="str">
            <v>T</v>
          </cell>
        </row>
        <row r="549">
          <cell r="A549" t="str">
            <v>A</v>
          </cell>
        </row>
        <row r="550">
          <cell r="A550" t="str">
            <v>N</v>
          </cell>
        </row>
        <row r="556">
          <cell r="D556" t="str">
            <v xml:space="preserve"> JUMLAH BIAYA UNTUK PERALATAN</v>
          </cell>
          <cell r="L556">
            <v>1506585.6000000001</v>
          </cell>
        </row>
        <row r="557">
          <cell r="J557" t="str">
            <v xml:space="preserve"> T O T A L (Rp)</v>
          </cell>
          <cell r="L557">
            <v>1976920.6</v>
          </cell>
        </row>
        <row r="559">
          <cell r="B559" t="str">
            <v>VOLUME  :</v>
          </cell>
          <cell r="C559">
            <v>10</v>
          </cell>
          <cell r="E559" t="str">
            <v>SATUAN  :</v>
          </cell>
          <cell r="F559" t="str">
            <v>M '</v>
          </cell>
          <cell r="H559" t="str">
            <v>HARGA SATUAN  :</v>
          </cell>
          <cell r="I559">
            <v>197692.06</v>
          </cell>
          <cell r="J559" t="str">
            <v xml:space="preserve">                  per</v>
          </cell>
          <cell r="K559" t="str">
            <v>M '</v>
          </cell>
        </row>
        <row r="562">
          <cell r="A562" t="str">
            <v>ANALISA HARGA SATUAN</v>
          </cell>
          <cell r="L562" t="str">
            <v>KODE</v>
          </cell>
        </row>
        <row r="563">
          <cell r="A563" t="str">
            <v>BETON STRUKTUR TAK BERTULANG : 1 : 3 : 6</v>
          </cell>
        </row>
        <row r="564">
          <cell r="A564" t="str">
            <v>(MENGGUNAKAN BURUH)</v>
          </cell>
          <cell r="L564" t="str">
            <v>G.44</v>
          </cell>
        </row>
        <row r="566">
          <cell r="A566" t="str">
            <v xml:space="preserve"> PROPINSI            :</v>
          </cell>
          <cell r="C566" t="str">
            <v>LAMPUNG</v>
          </cell>
          <cell r="E566" t="str">
            <v>KODE</v>
          </cell>
          <cell r="F566" t="str">
            <v xml:space="preserve">KOTA </v>
          </cell>
          <cell r="H566" t="str">
            <v>KODE</v>
          </cell>
          <cell r="I566" t="str">
            <v xml:space="preserve"> DISIAPKAN OLEH :</v>
          </cell>
          <cell r="K566" t="str">
            <v>TANGGAL</v>
          </cell>
        </row>
        <row r="567">
          <cell r="E567" t="str">
            <v>[071]</v>
          </cell>
          <cell r="F567" t="str">
            <v>BANDAR LAMPUNG</v>
          </cell>
          <cell r="H567" t="str">
            <v>[018]</v>
          </cell>
          <cell r="I567" t="str">
            <v>CV.PUTRA SILIWANGI JAYA</v>
          </cell>
          <cell r="K567" t="str">
            <v>05 Agustus 2005</v>
          </cell>
        </row>
        <row r="570">
          <cell r="A570" t="str">
            <v xml:space="preserve"> URAIAN</v>
          </cell>
          <cell r="F570" t="str">
            <v xml:space="preserve"> ANGGAPAN / ASUMSI</v>
          </cell>
        </row>
        <row r="571">
          <cell r="A571" t="str">
            <v xml:space="preserve"> 1.</v>
          </cell>
          <cell r="B571" t="str">
            <v xml:space="preserve">Pemasok mengirim material </v>
          </cell>
          <cell r="F571" t="str">
            <v xml:space="preserve"> 1. Bahan-bahan dasar dikirim ke lokasi pekerjaan oleh pemasok</v>
          </cell>
        </row>
        <row r="572">
          <cell r="A572" t="str">
            <v xml:space="preserve"> 2.</v>
          </cell>
          <cell r="B572" t="str">
            <v>Acuan dipasang</v>
          </cell>
          <cell r="F572" t="str">
            <v xml:space="preserve"> 2. Dipakai agregat pecah dan tersaring yang termurah</v>
          </cell>
        </row>
        <row r="573">
          <cell r="A573" t="str">
            <v xml:space="preserve"> 3.</v>
          </cell>
          <cell r="B573" t="str">
            <v>Beton diaduk di lokasi pekerjaan</v>
          </cell>
          <cell r="F573" t="str">
            <v xml:space="preserve"> 3. Dicor 6,0 m3/hari dengan 50 adukan /6 jam/hari</v>
          </cell>
        </row>
        <row r="574">
          <cell r="A574" t="str">
            <v xml:space="preserve"> 4.</v>
          </cell>
          <cell r="B574" t="str">
            <v>Beton dicor dan digetar sampai padat</v>
          </cell>
          <cell r="F574" t="str">
            <v xml:space="preserve"> 4. Adukan 1 Pc : 3 Ps : 6 Kr </v>
          </cell>
        </row>
        <row r="575">
          <cell r="F575" t="str">
            <v xml:space="preserve"> 5. Tidak termasuk acuan dan tulangan besi beton yang sudah dipasang</v>
          </cell>
        </row>
        <row r="576">
          <cell r="F576" t="str">
            <v xml:space="preserve"> 6. Untuk Pekerjaan 100 m3/hari</v>
          </cell>
        </row>
        <row r="584">
          <cell r="F584" t="str">
            <v/>
          </cell>
        </row>
        <row r="585">
          <cell r="B585" t="str">
            <v>PEKERJA</v>
          </cell>
          <cell r="E585" t="str">
            <v>JUMLAH</v>
          </cell>
          <cell r="F585" t="str">
            <v>HARI</v>
          </cell>
          <cell r="G585" t="str">
            <v>KODE</v>
          </cell>
          <cell r="H585" t="str">
            <v>TOTAL VOL</v>
          </cell>
          <cell r="I585" t="str">
            <v>UPAH</v>
          </cell>
          <cell r="J585" t="str">
            <v>BIAYA</v>
          </cell>
          <cell r="K585" t="str">
            <v>SUB TOTAL</v>
          </cell>
        </row>
        <row r="586">
          <cell r="E586" t="str">
            <v>ORANG</v>
          </cell>
          <cell r="H586" t="str">
            <v>(Orang-hari)</v>
          </cell>
          <cell r="I586" t="str">
            <v>(Rp/Org/Hari)</v>
          </cell>
          <cell r="J586" t="str">
            <v>(Rp)</v>
          </cell>
          <cell r="K586" t="str">
            <v>(Rp)</v>
          </cell>
        </row>
        <row r="589">
          <cell r="A589" t="str">
            <v>P</v>
          </cell>
          <cell r="B589" t="str">
            <v xml:space="preserve"> Buruh tak terampil</v>
          </cell>
          <cell r="E589">
            <v>600</v>
          </cell>
          <cell r="F589">
            <v>1</v>
          </cell>
          <cell r="G589" t="str">
            <v>L 101</v>
          </cell>
          <cell r="H589">
            <v>600</v>
          </cell>
          <cell r="I589">
            <v>21800</v>
          </cell>
          <cell r="J589">
            <v>13080000</v>
          </cell>
        </row>
        <row r="590">
          <cell r="A590" t="str">
            <v>E</v>
          </cell>
          <cell r="B590" t="str">
            <v xml:space="preserve"> Mandor</v>
          </cell>
          <cell r="E590">
            <v>30</v>
          </cell>
          <cell r="F590">
            <v>1</v>
          </cell>
          <cell r="G590" t="str">
            <v>L 061</v>
          </cell>
          <cell r="H590">
            <v>30</v>
          </cell>
          <cell r="I590">
            <v>34400</v>
          </cell>
          <cell r="J590">
            <v>1032000</v>
          </cell>
        </row>
        <row r="591">
          <cell r="A591" t="str">
            <v>K</v>
          </cell>
          <cell r="B591" t="str">
            <v xml:space="preserve"> Buruh terampil</v>
          </cell>
          <cell r="E591">
            <v>50</v>
          </cell>
          <cell r="F591">
            <v>1</v>
          </cell>
          <cell r="G591" t="str">
            <v>L 106</v>
          </cell>
          <cell r="H591">
            <v>50</v>
          </cell>
          <cell r="I591">
            <v>24800</v>
          </cell>
          <cell r="J591">
            <v>1240000</v>
          </cell>
        </row>
        <row r="592">
          <cell r="A592" t="str">
            <v>E</v>
          </cell>
          <cell r="B592" t="str">
            <v xml:space="preserve"> Kepala Tukang</v>
          </cell>
          <cell r="E592">
            <v>5</v>
          </cell>
          <cell r="F592">
            <v>1</v>
          </cell>
          <cell r="G592" t="str">
            <v>L 073</v>
          </cell>
          <cell r="H592">
            <v>5</v>
          </cell>
          <cell r="I592">
            <v>34400</v>
          </cell>
          <cell r="J592">
            <v>172000</v>
          </cell>
        </row>
        <row r="593">
          <cell r="A593" t="str">
            <v>R</v>
          </cell>
        </row>
        <row r="594">
          <cell r="A594" t="str">
            <v>J</v>
          </cell>
        </row>
        <row r="595">
          <cell r="A595" t="str">
            <v>A</v>
          </cell>
        </row>
        <row r="605">
          <cell r="D605" t="str">
            <v xml:space="preserve"> JUMLAH BIAYA UNTUK PEKERJA</v>
          </cell>
          <cell r="L605">
            <v>15524000</v>
          </cell>
        </row>
        <row r="606">
          <cell r="B606" t="str">
            <v>MATERIAL</v>
          </cell>
          <cell r="F606" t="str">
            <v>SATUAN</v>
          </cell>
          <cell r="G606" t="str">
            <v>KODE</v>
          </cell>
          <cell r="H606" t="str">
            <v>TOTAL VOL</v>
          </cell>
          <cell r="I606" t="str">
            <v>HARGA SATUAN</v>
          </cell>
          <cell r="J606" t="str">
            <v>BIAYA</v>
          </cell>
          <cell r="K606" t="str">
            <v>SUB TOTAL</v>
          </cell>
        </row>
        <row r="607">
          <cell r="I607" t="str">
            <v>(Rp)</v>
          </cell>
          <cell r="J607" t="str">
            <v>(Rp)</v>
          </cell>
          <cell r="K607" t="str">
            <v>(Rp)</v>
          </cell>
        </row>
        <row r="608">
          <cell r="A608" t="str">
            <v/>
          </cell>
        </row>
        <row r="609">
          <cell r="A609" t="str">
            <v>M</v>
          </cell>
          <cell r="B609" t="str">
            <v>Pasir ayak untuk beton</v>
          </cell>
          <cell r="F609" t="str">
            <v>m3</v>
          </cell>
          <cell r="G609" t="str">
            <v>M041</v>
          </cell>
          <cell r="H609">
            <v>50</v>
          </cell>
          <cell r="I609">
            <v>69210</v>
          </cell>
          <cell r="J609">
            <v>3460500</v>
          </cell>
        </row>
        <row r="610">
          <cell r="A610" t="str">
            <v>A</v>
          </cell>
          <cell r="B610" t="str">
            <v>Semen</v>
          </cell>
          <cell r="F610" t="str">
            <v>50 Kg</v>
          </cell>
          <cell r="G610" t="str">
            <v>M080</v>
          </cell>
          <cell r="H610">
            <v>423.64</v>
          </cell>
          <cell r="I610">
            <v>30960</v>
          </cell>
          <cell r="J610">
            <v>13115894.4</v>
          </cell>
        </row>
        <row r="611">
          <cell r="A611" t="str">
            <v>E</v>
          </cell>
          <cell r="B611" t="str">
            <v xml:space="preserve"> Batu Pecah</v>
          </cell>
          <cell r="E611" t="str">
            <v/>
          </cell>
          <cell r="F611" t="str">
            <v>m3</v>
          </cell>
          <cell r="G611" t="str">
            <v>M025</v>
          </cell>
          <cell r="H611">
            <v>100</v>
          </cell>
          <cell r="I611">
            <v>129800</v>
          </cell>
          <cell r="J611">
            <v>12980000</v>
          </cell>
        </row>
        <row r="612">
          <cell r="A612" t="str">
            <v>R</v>
          </cell>
        </row>
        <row r="613">
          <cell r="A613" t="str">
            <v>I</v>
          </cell>
        </row>
        <row r="614">
          <cell r="A614" t="str">
            <v>A</v>
          </cell>
        </row>
        <row r="615">
          <cell r="A615" t="str">
            <v>L</v>
          </cell>
        </row>
        <row r="618">
          <cell r="B618" t="str">
            <v/>
          </cell>
          <cell r="E618" t="str">
            <v/>
          </cell>
          <cell r="F618" t="str">
            <v/>
          </cell>
          <cell r="G618" t="str">
            <v/>
          </cell>
          <cell r="H618" t="str">
            <v/>
          </cell>
          <cell r="I618" t="str">
            <v/>
          </cell>
        </row>
        <row r="619">
          <cell r="B619" t="str">
            <v/>
          </cell>
          <cell r="E619" t="str">
            <v/>
          </cell>
          <cell r="F619" t="str">
            <v/>
          </cell>
          <cell r="G619" t="str">
            <v/>
          </cell>
          <cell r="H619" t="str">
            <v/>
          </cell>
          <cell r="I619" t="str">
            <v/>
          </cell>
        </row>
        <row r="620">
          <cell r="A620" t="str">
            <v/>
          </cell>
        </row>
        <row r="621">
          <cell r="D621" t="str">
            <v xml:space="preserve"> JUMLAH BIAYA UNTUK MATERIAL</v>
          </cell>
          <cell r="L621">
            <v>29556394.399999999</v>
          </cell>
        </row>
        <row r="622">
          <cell r="B622" t="str">
            <v>PERALATAN</v>
          </cell>
          <cell r="E622" t="str">
            <v>JUMLAH</v>
          </cell>
          <cell r="F622" t="str">
            <v xml:space="preserve">HARI </v>
          </cell>
          <cell r="G622" t="str">
            <v>KODE</v>
          </cell>
          <cell r="H622" t="str">
            <v>JAM KERJA</v>
          </cell>
          <cell r="I622" t="str">
            <v>HARGA</v>
          </cell>
          <cell r="J622" t="str">
            <v>BIAYA</v>
          </cell>
          <cell r="K622" t="str">
            <v>SUB TOTAL</v>
          </cell>
        </row>
        <row r="623">
          <cell r="E623" t="str">
            <v>ALAT</v>
          </cell>
          <cell r="F623" t="str">
            <v>KERJA</v>
          </cell>
          <cell r="I623" t="str">
            <v>(Rp/Jam)</v>
          </cell>
          <cell r="J623" t="str">
            <v>(Rp)</v>
          </cell>
          <cell r="K623" t="str">
            <v>(Rp)</v>
          </cell>
        </row>
        <row r="625">
          <cell r="A625" t="str">
            <v>P</v>
          </cell>
        </row>
        <row r="626">
          <cell r="A626" t="str">
            <v>E</v>
          </cell>
        </row>
        <row r="627">
          <cell r="A627" t="str">
            <v>R</v>
          </cell>
        </row>
        <row r="628">
          <cell r="A628" t="str">
            <v>A</v>
          </cell>
        </row>
        <row r="629">
          <cell r="A629" t="str">
            <v>L</v>
          </cell>
        </row>
        <row r="630">
          <cell r="A630" t="str">
            <v>A</v>
          </cell>
        </row>
        <row r="631">
          <cell r="A631" t="str">
            <v>T</v>
          </cell>
        </row>
        <row r="632">
          <cell r="A632" t="str">
            <v>A</v>
          </cell>
        </row>
        <row r="633">
          <cell r="A633" t="str">
            <v>N</v>
          </cell>
        </row>
        <row r="638">
          <cell r="D638" t="str">
            <v xml:space="preserve"> JUMLAH BIAYA UNTUK PERALATAN</v>
          </cell>
        </row>
        <row r="639">
          <cell r="J639" t="str">
            <v xml:space="preserve"> T O T A L (Rp)</v>
          </cell>
          <cell r="L639">
            <v>45080394</v>
          </cell>
        </row>
        <row r="641">
          <cell r="B641" t="str">
            <v>VOLUME  :</v>
          </cell>
          <cell r="C641">
            <v>100</v>
          </cell>
          <cell r="E641" t="str">
            <v>SATUAN  :</v>
          </cell>
          <cell r="F641" t="str">
            <v>M3</v>
          </cell>
          <cell r="H641" t="str">
            <v>HARGA SATUAN  :</v>
          </cell>
          <cell r="I641">
            <v>450803.94</v>
          </cell>
          <cell r="J641" t="str">
            <v xml:space="preserve">                  per</v>
          </cell>
          <cell r="K641" t="str">
            <v>M3</v>
          </cell>
        </row>
        <row r="644">
          <cell r="A644" t="str">
            <v>ANALISA HARGA SATUAN</v>
          </cell>
          <cell r="L644" t="str">
            <v>KODE</v>
          </cell>
        </row>
        <row r="645">
          <cell r="A645" t="str">
            <v xml:space="preserve">PEMBUATAN  CINCIN SUMURAN DIAMETER 300 Cm </v>
          </cell>
        </row>
        <row r="646">
          <cell r="A646" t="str">
            <v>(MENGGUNAKAN BURUH)</v>
          </cell>
          <cell r="L646" t="str">
            <v>Supl. VI</v>
          </cell>
        </row>
        <row r="648">
          <cell r="A648" t="str">
            <v xml:space="preserve"> PROPINSI            :</v>
          </cell>
          <cell r="C648" t="str">
            <v>LAMPUNG</v>
          </cell>
          <cell r="E648" t="str">
            <v>KODE</v>
          </cell>
          <cell r="F648" t="str">
            <v xml:space="preserve">KOTA </v>
          </cell>
          <cell r="H648" t="str">
            <v>KODE</v>
          </cell>
          <cell r="I648" t="str">
            <v xml:space="preserve"> DISIAPKAN OLEH :</v>
          </cell>
          <cell r="K648" t="str">
            <v>TANGGAL</v>
          </cell>
        </row>
        <row r="649">
          <cell r="E649" t="str">
            <v>[071]</v>
          </cell>
          <cell r="F649" t="str">
            <v>BANDAR LAMPUNG</v>
          </cell>
          <cell r="H649" t="str">
            <v>[018]</v>
          </cell>
          <cell r="I649" t="str">
            <v>CV.PUTRA SILIWANGI JAYA</v>
          </cell>
          <cell r="K649" t="str">
            <v>05 Agustus 2005</v>
          </cell>
        </row>
        <row r="652">
          <cell r="A652" t="str">
            <v xml:space="preserve"> URAIAN</v>
          </cell>
          <cell r="F652" t="str">
            <v xml:space="preserve"> ANGGAPAN / ASUMSI</v>
          </cell>
        </row>
        <row r="653">
          <cell r="A653" t="str">
            <v xml:space="preserve"> 1.</v>
          </cell>
          <cell r="B653" t="str">
            <v>Acuan dibersihkan dan dilapisi oli</v>
          </cell>
          <cell r="F653" t="str">
            <v xml:space="preserve"> 1. Beton K225 diaduk di lokasi pekerjaan (54 adukan perhari @ 114 liter peradukan)</v>
          </cell>
        </row>
        <row r="654">
          <cell r="A654" t="str">
            <v xml:space="preserve"> 2.</v>
          </cell>
          <cell r="B654" t="str">
            <v>Jaringan tulangan beton dibuat</v>
          </cell>
          <cell r="F654" t="str">
            <v xml:space="preserve"> 2. Dicor kira-kira 6 m3 perhari (Terbuang 3%)</v>
          </cell>
        </row>
        <row r="655">
          <cell r="A655" t="str">
            <v xml:space="preserve"> 3. </v>
          </cell>
          <cell r="B655" t="str">
            <v>Acuan dirakit melingkari jaringan tulang beton</v>
          </cell>
          <cell r="F655" t="str">
            <v xml:space="preserve"> 3. Diameter dalam pipa 240 cm, luar 300 cm, tebal 20 cm dan panjang 1 m</v>
          </cell>
        </row>
        <row r="656">
          <cell r="A656" t="str">
            <v xml:space="preserve"> 4. </v>
          </cell>
          <cell r="B656" t="str">
            <v>Adukan beton di cor kedalam acuan</v>
          </cell>
          <cell r="F656" t="str">
            <v xml:space="preserve"> 4. Tulangan berlapis dua : 192.8 Kg/meter, pipa 50 Kg/Orang/hari (terbuang 9 %)</v>
          </cell>
        </row>
        <row r="657">
          <cell r="B657" t="str">
            <v>dan digetar sampai padat</v>
          </cell>
          <cell r="F657" t="str">
            <v xml:space="preserve"> 5. Buka dan bersihkan acuan 11 m/kelompok/hari; 4 kelompok buruh masing-masing 2 orang</v>
          </cell>
        </row>
        <row r="658">
          <cell r="A658" t="str">
            <v xml:space="preserve"> 5. </v>
          </cell>
          <cell r="B658" t="str">
            <v>Membuka acuan setelah beton cukup kuat</v>
          </cell>
          <cell r="F658" t="str">
            <v xml:space="preserve"> 6. Berat pipa jadi yang masing-masing kira-kira 350 Kg</v>
          </cell>
        </row>
        <row r="659">
          <cell r="A659" t="str">
            <v xml:space="preserve"> 6.</v>
          </cell>
          <cell r="B659" t="str">
            <v>Cincin diturunkan dengan tenaga manusia</v>
          </cell>
          <cell r="F659" t="str">
            <v xml:space="preserve"> 7. Umur acuan dari baja; 3 Tahun atau 900 pemakaian masing-masing 165 Kg/acuan </v>
          </cell>
        </row>
        <row r="660">
          <cell r="F660" t="str">
            <v xml:space="preserve"> 8. Sesuai peraturan Beton bertulang Indonesia (PBI 1971 N.1.2.)</v>
          </cell>
        </row>
        <row r="663">
          <cell r="B663" t="str">
            <v>PEKERJA</v>
          </cell>
          <cell r="E663" t="str">
            <v>JUMLAH</v>
          </cell>
          <cell r="F663" t="str">
            <v>HARI</v>
          </cell>
          <cell r="G663" t="str">
            <v>KODE</v>
          </cell>
          <cell r="H663" t="str">
            <v>TOTAL VOL</v>
          </cell>
          <cell r="I663" t="str">
            <v>UPAH</v>
          </cell>
          <cell r="J663" t="str">
            <v>BIAYA</v>
          </cell>
          <cell r="K663" t="str">
            <v>SUB TOTAL</v>
          </cell>
        </row>
        <row r="664">
          <cell r="E664" t="str">
            <v>ORANG</v>
          </cell>
          <cell r="H664" t="str">
            <v>(Orang-hari)</v>
          </cell>
          <cell r="I664" t="str">
            <v>(Rp/Org/Hari)</v>
          </cell>
          <cell r="J664" t="str">
            <v>(Rp)</v>
          </cell>
          <cell r="K664" t="str">
            <v>(Rp)</v>
          </cell>
        </row>
        <row r="667">
          <cell r="A667" t="str">
            <v>P</v>
          </cell>
          <cell r="B667" t="str">
            <v xml:space="preserve"> Buruh tak terampil</v>
          </cell>
          <cell r="E667">
            <v>8</v>
          </cell>
          <cell r="F667">
            <v>1</v>
          </cell>
          <cell r="G667" t="str">
            <v>L 101</v>
          </cell>
          <cell r="H667">
            <v>8</v>
          </cell>
          <cell r="I667">
            <v>21800</v>
          </cell>
          <cell r="J667">
            <v>174400</v>
          </cell>
        </row>
        <row r="668">
          <cell r="A668" t="str">
            <v>E</v>
          </cell>
          <cell r="B668" t="str">
            <v xml:space="preserve"> Mandor</v>
          </cell>
          <cell r="E668">
            <v>1</v>
          </cell>
          <cell r="F668">
            <v>1</v>
          </cell>
          <cell r="G668" t="str">
            <v>L 061</v>
          </cell>
          <cell r="H668">
            <v>1</v>
          </cell>
          <cell r="I668">
            <v>34400</v>
          </cell>
          <cell r="J668">
            <v>34400</v>
          </cell>
        </row>
        <row r="669">
          <cell r="A669" t="str">
            <v>K</v>
          </cell>
          <cell r="B669" t="str">
            <v xml:space="preserve"> Operator terampil</v>
          </cell>
          <cell r="E669">
            <v>1</v>
          </cell>
          <cell r="F669">
            <v>1</v>
          </cell>
          <cell r="G669" t="str">
            <v>L 081</v>
          </cell>
          <cell r="H669">
            <v>1</v>
          </cell>
          <cell r="I669">
            <v>34400</v>
          </cell>
          <cell r="J669">
            <v>34400</v>
          </cell>
        </row>
        <row r="670">
          <cell r="A670" t="str">
            <v>E</v>
          </cell>
          <cell r="B670" t="str">
            <v xml:space="preserve"> Buruh terampil</v>
          </cell>
          <cell r="E670">
            <v>7</v>
          </cell>
          <cell r="F670">
            <v>1</v>
          </cell>
          <cell r="G670" t="str">
            <v>L 106</v>
          </cell>
          <cell r="H670">
            <v>7</v>
          </cell>
          <cell r="I670">
            <v>24800</v>
          </cell>
          <cell r="J670">
            <v>173600</v>
          </cell>
        </row>
        <row r="671">
          <cell r="A671" t="str">
            <v>R</v>
          </cell>
        </row>
        <row r="672">
          <cell r="A672" t="str">
            <v>J</v>
          </cell>
        </row>
        <row r="673">
          <cell r="A673" t="str">
            <v>A</v>
          </cell>
        </row>
        <row r="682">
          <cell r="D682" t="str">
            <v xml:space="preserve"> JUMLAH BIAYA UNTUK PEKERJA</v>
          </cell>
          <cell r="J682" t="str">
            <v>PEKERJA (I+II)</v>
          </cell>
          <cell r="L682">
            <v>416800</v>
          </cell>
        </row>
        <row r="683">
          <cell r="B683" t="str">
            <v>MATERIAL</v>
          </cell>
          <cell r="F683" t="str">
            <v>SATUAN</v>
          </cell>
          <cell r="G683" t="str">
            <v>KODE</v>
          </cell>
          <cell r="H683" t="str">
            <v>TOTAL VOL</v>
          </cell>
          <cell r="I683" t="str">
            <v>HARGA SATUAN</v>
          </cell>
          <cell r="J683" t="str">
            <v>BIAYA</v>
          </cell>
          <cell r="K683" t="str">
            <v>SUB TOTAL</v>
          </cell>
        </row>
        <row r="684">
          <cell r="I684" t="str">
            <v>(Rp)</v>
          </cell>
          <cell r="J684" t="str">
            <v>(Rp)</v>
          </cell>
          <cell r="K684" t="str">
            <v>(Rp)</v>
          </cell>
        </row>
        <row r="687">
          <cell r="A687" t="str">
            <v>M</v>
          </cell>
          <cell r="B687" t="str">
            <v>Acuan beton struktur</v>
          </cell>
          <cell r="F687" t="str">
            <v>M2</v>
          </cell>
          <cell r="G687" t="str">
            <v>K 710</v>
          </cell>
          <cell r="H687">
            <v>25.47</v>
          </cell>
          <cell r="I687">
            <v>49922.3</v>
          </cell>
          <cell r="J687">
            <v>1271520.98</v>
          </cell>
        </row>
        <row r="688">
          <cell r="A688" t="str">
            <v>A</v>
          </cell>
          <cell r="B688" t="str">
            <v xml:space="preserve">Tulangan besi beton </v>
          </cell>
          <cell r="F688" t="str">
            <v>Kg</v>
          </cell>
          <cell r="G688" t="str">
            <v>M 167</v>
          </cell>
          <cell r="H688">
            <v>215</v>
          </cell>
          <cell r="I688">
            <v>8860</v>
          </cell>
          <cell r="J688">
            <v>1904900</v>
          </cell>
        </row>
        <row r="689">
          <cell r="A689" t="str">
            <v>T</v>
          </cell>
          <cell r="B689" t="str">
            <v>Alat bantu ( set @ 3 alat )</v>
          </cell>
          <cell r="F689" t="str">
            <v>set</v>
          </cell>
          <cell r="G689" t="str">
            <v>M 170</v>
          </cell>
          <cell r="H689">
            <v>0.47</v>
          </cell>
          <cell r="I689">
            <v>49935</v>
          </cell>
          <cell r="J689">
            <v>23469.45</v>
          </cell>
        </row>
        <row r="690">
          <cell r="A690" t="str">
            <v>E</v>
          </cell>
          <cell r="B690" t="str">
            <v>Beton struktur K.225 (125 liter )</v>
          </cell>
          <cell r="F690" t="str">
            <v>M3</v>
          </cell>
          <cell r="G690" t="str">
            <v>K 722</v>
          </cell>
          <cell r="H690">
            <v>6.17</v>
          </cell>
          <cell r="I690">
            <v>527549.56000000006</v>
          </cell>
          <cell r="J690">
            <v>3254980.79</v>
          </cell>
        </row>
        <row r="691">
          <cell r="A691" t="str">
            <v>R</v>
          </cell>
        </row>
        <row r="692">
          <cell r="A692" t="str">
            <v>I</v>
          </cell>
        </row>
        <row r="693">
          <cell r="A693" t="str">
            <v>A</v>
          </cell>
        </row>
        <row r="694">
          <cell r="A694" t="str">
            <v>L</v>
          </cell>
        </row>
        <row r="700">
          <cell r="D700" t="str">
            <v xml:space="preserve"> JUMLAH BIAYA UNTUK MATERIAL</v>
          </cell>
          <cell r="J700" t="str">
            <v>MATERIAL (I+II)</v>
          </cell>
          <cell r="L700">
            <v>6454871</v>
          </cell>
        </row>
        <row r="701">
          <cell r="B701" t="str">
            <v>PERALATAN</v>
          </cell>
          <cell r="E701" t="str">
            <v>JUMLAH</v>
          </cell>
          <cell r="F701" t="str">
            <v xml:space="preserve">HARI </v>
          </cell>
          <cell r="G701" t="str">
            <v>KODE</v>
          </cell>
          <cell r="H701" t="str">
            <v>JAM KERJA</v>
          </cell>
          <cell r="I701" t="str">
            <v>HARGA</v>
          </cell>
          <cell r="J701" t="str">
            <v>BIAYA</v>
          </cell>
          <cell r="K701" t="str">
            <v>SUB TOTAL</v>
          </cell>
        </row>
        <row r="702">
          <cell r="E702" t="str">
            <v>ALAT</v>
          </cell>
          <cell r="F702" t="str">
            <v>KERJA</v>
          </cell>
          <cell r="I702" t="str">
            <v>(Rp/Jam)</v>
          </cell>
          <cell r="J702" t="str">
            <v>(Rp)</v>
          </cell>
          <cell r="K702" t="str">
            <v>(Rp)</v>
          </cell>
        </row>
        <row r="704">
          <cell r="A704" t="str">
            <v>P</v>
          </cell>
        </row>
        <row r="705">
          <cell r="A705" t="str">
            <v>E</v>
          </cell>
        </row>
        <row r="706">
          <cell r="A706" t="str">
            <v>R</v>
          </cell>
        </row>
        <row r="707">
          <cell r="A707" t="str">
            <v>A</v>
          </cell>
        </row>
        <row r="708">
          <cell r="A708" t="str">
            <v>L</v>
          </cell>
        </row>
        <row r="709">
          <cell r="A709" t="str">
            <v>A</v>
          </cell>
        </row>
        <row r="710">
          <cell r="A710" t="str">
            <v>T</v>
          </cell>
        </row>
        <row r="711">
          <cell r="A711" t="str">
            <v>A</v>
          </cell>
        </row>
        <row r="712">
          <cell r="A712" t="str">
            <v>N</v>
          </cell>
        </row>
        <row r="718">
          <cell r="D718" t="str">
            <v xml:space="preserve"> JUMLAH BIAYA UNTUK PERALATAN</v>
          </cell>
          <cell r="J718" t="str">
            <v>PERALATAN (I+II)</v>
          </cell>
          <cell r="L718">
            <v>0</v>
          </cell>
        </row>
        <row r="719">
          <cell r="J719" t="str">
            <v xml:space="preserve"> T O T A L (Rp)</v>
          </cell>
          <cell r="L719">
            <v>6871671</v>
          </cell>
        </row>
        <row r="721">
          <cell r="B721" t="str">
            <v>VOLUME  :</v>
          </cell>
          <cell r="C721">
            <v>3</v>
          </cell>
          <cell r="E721" t="str">
            <v>SATUAN  :</v>
          </cell>
          <cell r="F721" t="str">
            <v>M '</v>
          </cell>
          <cell r="H721" t="str">
            <v>HARGA SATUAN  :</v>
          </cell>
          <cell r="I721">
            <v>2290557</v>
          </cell>
          <cell r="J721" t="str">
            <v xml:space="preserve">                  per</v>
          </cell>
          <cell r="K721" t="str">
            <v>M '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"/>
      <sheetName val="XXX0"/>
      <sheetName val="000000"/>
      <sheetName val="ANALISA"/>
      <sheetName val="harsat1"/>
      <sheetName val="An Interior"/>
      <sheetName val="ANALISA Str"/>
      <sheetName val="REHAB GEDUNG"/>
      <sheetName val="beton kantor"/>
      <sheetName val="poer kantor"/>
    </sheetNames>
    <sheetDataSet>
      <sheetData sheetId="0"/>
      <sheetData sheetId="1"/>
      <sheetData sheetId="2"/>
      <sheetData sheetId="3" refreshError="1">
        <row r="1006">
          <cell r="K1006">
            <v>119235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XXXXXXXX"/>
      <sheetName val="rab."/>
      <sheetName val="anal"/>
      <sheetName val="har-sat"/>
      <sheetName val="HARGA ALAT"/>
      <sheetName val="BQ-E20-02(Rp)"/>
      <sheetName val="REMUNERASISTANDAR"/>
      <sheetName val="TABEL_DETASIR"/>
      <sheetName val="Pipe"/>
      <sheetName val="Isolasi Luar Dalam"/>
      <sheetName val="Isolasi Luar"/>
      <sheetName val="H.Satuan"/>
      <sheetName val="Harga Satu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00000000"/>
      <sheetName val="H. Satuan"/>
      <sheetName val="Analisa"/>
      <sheetName val="rekap"/>
      <sheetName val=" R A B"/>
      <sheetName val="har-sat"/>
      <sheetName val="TABEL_DETASIR"/>
      <sheetName val="BQ-E20-02(Rp)"/>
      <sheetName val="Up &amp; bhn"/>
      <sheetName val="Str"/>
      <sheetName val="HB "/>
      <sheetName val="H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M156"/>
  <sheetViews>
    <sheetView tabSelected="1" topLeftCell="A117" zoomScale="25" zoomScaleNormal="25" workbookViewId="0">
      <selection activeCell="E155" sqref="E155"/>
    </sheetView>
  </sheetViews>
  <sheetFormatPr defaultColWidth="9.140625" defaultRowHeight="12" customHeight="1"/>
  <cols>
    <col min="1" max="1" width="9.140625" style="125" customWidth="1"/>
    <col min="2" max="2" width="26" style="41" customWidth="1"/>
    <col min="3" max="3" width="24.85546875" style="41" customWidth="1"/>
    <col min="4" max="4" width="9" style="126" customWidth="1"/>
    <col min="5" max="15" width="7.7109375" style="88" customWidth="1"/>
    <col min="16" max="16" width="7.7109375" style="83" customWidth="1"/>
    <col min="17" max="17" width="7.7109375" style="88" customWidth="1"/>
    <col min="18" max="19" width="7.7109375" style="83" customWidth="1"/>
    <col min="20" max="21" width="7.7109375" style="88" customWidth="1"/>
    <col min="22" max="22" width="7.7109375" style="83" customWidth="1"/>
    <col min="23" max="34" width="7.7109375" style="88" customWidth="1"/>
    <col min="35" max="41" width="7.7109375" style="83" customWidth="1"/>
    <col min="42" max="63" width="7.7109375" style="88" customWidth="1"/>
    <col min="64" max="64" width="13" style="88" customWidth="1"/>
    <col min="65" max="65" width="13.85546875" style="41" customWidth="1"/>
    <col min="66" max="16384" width="9.140625" style="41"/>
  </cols>
  <sheetData>
    <row r="2" spans="1:65" ht="12" customHeight="1">
      <c r="AT2" s="88">
        <v>0</v>
      </c>
    </row>
    <row r="4" spans="1:65" ht="12" customHeight="1">
      <c r="A4" s="141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6"/>
      <c r="L4" s="36"/>
      <c r="M4" s="36"/>
      <c r="N4" s="43"/>
      <c r="O4" s="43"/>
      <c r="P4" s="44"/>
      <c r="Q4" s="43"/>
      <c r="R4" s="43"/>
      <c r="S4" s="38"/>
      <c r="T4" s="36"/>
      <c r="U4" s="36"/>
      <c r="V4" s="39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6"/>
      <c r="BG4" s="36"/>
      <c r="BH4" s="36"/>
      <c r="BI4" s="36"/>
      <c r="BJ4" s="36"/>
      <c r="BK4" s="35"/>
      <c r="BL4" s="35"/>
      <c r="BM4" s="40"/>
    </row>
    <row r="5" spans="1:65" ht="15" customHeight="1">
      <c r="A5" s="137"/>
      <c r="B5" s="138"/>
      <c r="C5" s="132"/>
      <c r="D5" s="42"/>
      <c r="E5" s="37"/>
      <c r="F5" s="37"/>
      <c r="G5" s="37"/>
      <c r="H5" s="37"/>
      <c r="I5" s="37"/>
      <c r="J5" s="37"/>
      <c r="K5" s="43"/>
      <c r="L5" s="43"/>
      <c r="M5" s="43"/>
      <c r="N5" s="43"/>
      <c r="O5" s="43"/>
      <c r="P5" s="44"/>
      <c r="Q5" s="43"/>
      <c r="R5" s="43"/>
      <c r="S5" s="43"/>
      <c r="T5" s="43"/>
      <c r="U5" s="43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43"/>
      <c r="BG5" s="43"/>
      <c r="BH5" s="43"/>
      <c r="BI5" s="43"/>
      <c r="BJ5" s="43"/>
      <c r="BK5" s="37"/>
      <c r="BL5" s="37"/>
      <c r="BM5" s="46"/>
    </row>
    <row r="6" spans="1:65" ht="15" customHeight="1">
      <c r="A6" s="139" t="s">
        <v>160</v>
      </c>
      <c r="B6" s="140" t="s">
        <v>165</v>
      </c>
      <c r="C6" s="132"/>
      <c r="D6" s="109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45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144" t="s">
        <v>81</v>
      </c>
      <c r="BL6" s="145"/>
      <c r="BM6" s="146"/>
    </row>
    <row r="7" spans="1:65" ht="15" customHeight="1">
      <c r="A7" s="139" t="s">
        <v>161</v>
      </c>
      <c r="B7" s="140" t="s">
        <v>165</v>
      </c>
      <c r="C7" s="53"/>
      <c r="D7" s="109"/>
      <c r="E7" s="37"/>
      <c r="F7" s="37"/>
      <c r="G7" s="144" t="s">
        <v>1</v>
      </c>
      <c r="H7" s="145"/>
      <c r="I7" s="146"/>
      <c r="J7" s="50"/>
      <c r="K7" s="50"/>
      <c r="L7" s="50"/>
      <c r="M7" s="50"/>
      <c r="N7" s="50"/>
      <c r="O7" s="50"/>
      <c r="P7" s="134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37"/>
      <c r="AG7" s="144" t="s">
        <v>159</v>
      </c>
      <c r="AH7" s="145"/>
      <c r="AI7" s="146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147"/>
      <c r="BL7" s="148"/>
      <c r="BM7" s="149"/>
    </row>
    <row r="8" spans="1:65" ht="15" customHeight="1">
      <c r="A8" s="139" t="s">
        <v>162</v>
      </c>
      <c r="B8" s="140" t="s">
        <v>165</v>
      </c>
      <c r="C8" s="53"/>
      <c r="D8" s="109"/>
      <c r="E8" s="37"/>
      <c r="F8" s="37"/>
      <c r="G8" s="147"/>
      <c r="H8" s="148"/>
      <c r="I8" s="149"/>
      <c r="J8" s="51"/>
      <c r="K8" s="51"/>
      <c r="L8" s="51"/>
      <c r="M8" s="51"/>
      <c r="N8" s="51"/>
      <c r="O8" s="51"/>
      <c r="P8" s="135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37"/>
      <c r="AG8" s="147"/>
      <c r="AH8" s="148"/>
      <c r="AI8" s="149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150">
        <v>42444</v>
      </c>
      <c r="BL8" s="150"/>
      <c r="BM8" s="150"/>
    </row>
    <row r="9" spans="1:65" ht="15" customHeight="1">
      <c r="A9" s="139" t="s">
        <v>163</v>
      </c>
      <c r="B9" s="140" t="s">
        <v>166</v>
      </c>
      <c r="C9" s="53"/>
      <c r="D9" s="109"/>
      <c r="E9" s="37"/>
      <c r="F9" s="37"/>
      <c r="G9" s="150">
        <v>41988</v>
      </c>
      <c r="H9" s="150"/>
      <c r="I9" s="150"/>
      <c r="J9" s="37"/>
      <c r="K9" s="37"/>
      <c r="L9" s="37"/>
      <c r="M9" s="37"/>
      <c r="N9" s="37"/>
      <c r="O9" s="37"/>
      <c r="P9" s="45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150"/>
      <c r="AH9" s="150"/>
      <c r="AI9" s="150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52"/>
      <c r="BL9" s="52"/>
      <c r="BM9" s="56"/>
    </row>
    <row r="10" spans="1:65" ht="12" customHeight="1">
      <c r="A10" s="47"/>
      <c r="B10" s="48"/>
      <c r="C10" s="53"/>
      <c r="D10" s="49"/>
      <c r="E10" s="37"/>
      <c r="F10" s="37"/>
      <c r="G10" s="52"/>
      <c r="H10" s="52"/>
      <c r="I10" s="52"/>
      <c r="J10" s="4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54"/>
      <c r="BG10" s="54"/>
      <c r="BH10" s="54"/>
      <c r="BI10" s="54"/>
      <c r="BJ10" s="54"/>
      <c r="BK10" s="52"/>
      <c r="BL10" s="52"/>
      <c r="BM10" s="56"/>
    </row>
    <row r="11" spans="1:65" s="57" customFormat="1" ht="12" customHeight="1">
      <c r="A11" s="160" t="s">
        <v>2</v>
      </c>
      <c r="B11" s="162" t="s">
        <v>3</v>
      </c>
      <c r="C11" s="162" t="s">
        <v>4</v>
      </c>
      <c r="D11" s="161" t="s">
        <v>5</v>
      </c>
      <c r="E11" s="152">
        <v>1</v>
      </c>
      <c r="F11" s="153"/>
      <c r="G11" s="151">
        <v>2</v>
      </c>
      <c r="H11" s="152"/>
      <c r="I11" s="152"/>
      <c r="J11" s="153"/>
      <c r="K11" s="151">
        <v>3</v>
      </c>
      <c r="L11" s="152"/>
      <c r="M11" s="152"/>
      <c r="N11" s="153"/>
      <c r="O11" s="151">
        <v>4</v>
      </c>
      <c r="P11" s="152"/>
      <c r="Q11" s="152"/>
      <c r="R11" s="153"/>
      <c r="S11" s="151">
        <v>5</v>
      </c>
      <c r="T11" s="152"/>
      <c r="U11" s="152"/>
      <c r="V11" s="153"/>
      <c r="W11" s="151">
        <v>6</v>
      </c>
      <c r="X11" s="152"/>
      <c r="Y11" s="152"/>
      <c r="Z11" s="153"/>
      <c r="AA11" s="151">
        <v>7</v>
      </c>
      <c r="AB11" s="152"/>
      <c r="AC11" s="152"/>
      <c r="AD11" s="153"/>
      <c r="AE11" s="151">
        <v>8</v>
      </c>
      <c r="AF11" s="152"/>
      <c r="AG11" s="152"/>
      <c r="AH11" s="153"/>
      <c r="AI11" s="151">
        <v>9</v>
      </c>
      <c r="AJ11" s="152"/>
      <c r="AK11" s="152"/>
      <c r="AL11" s="153"/>
      <c r="AM11" s="151">
        <v>10</v>
      </c>
      <c r="AN11" s="152"/>
      <c r="AO11" s="152"/>
      <c r="AP11" s="153"/>
      <c r="AQ11" s="151">
        <v>11</v>
      </c>
      <c r="AR11" s="152"/>
      <c r="AS11" s="152"/>
      <c r="AT11" s="153"/>
      <c r="AU11" s="151">
        <v>12</v>
      </c>
      <c r="AV11" s="152"/>
      <c r="AW11" s="152"/>
      <c r="AX11" s="153"/>
      <c r="AY11" s="151">
        <v>13</v>
      </c>
      <c r="AZ11" s="152"/>
      <c r="BA11" s="152"/>
      <c r="BB11" s="153"/>
      <c r="BC11" s="151">
        <v>14</v>
      </c>
      <c r="BD11" s="152"/>
      <c r="BE11" s="152"/>
      <c r="BF11" s="153"/>
      <c r="BG11" s="151">
        <v>15</v>
      </c>
      <c r="BH11" s="152"/>
      <c r="BI11" s="152"/>
      <c r="BJ11" s="153"/>
      <c r="BK11" s="151">
        <v>16</v>
      </c>
      <c r="BL11" s="152"/>
      <c r="BM11" s="166" t="s">
        <v>15</v>
      </c>
    </row>
    <row r="12" spans="1:65" ht="12" customHeight="1">
      <c r="A12" s="160"/>
      <c r="B12" s="162"/>
      <c r="C12" s="162"/>
      <c r="D12" s="161"/>
      <c r="E12" s="142" t="s">
        <v>8</v>
      </c>
      <c r="F12" s="143"/>
      <c r="G12" s="142" t="s">
        <v>9</v>
      </c>
      <c r="H12" s="142"/>
      <c r="I12" s="142"/>
      <c r="J12" s="143"/>
      <c r="K12" s="142" t="s">
        <v>10</v>
      </c>
      <c r="L12" s="142"/>
      <c r="M12" s="142"/>
      <c r="N12" s="143"/>
      <c r="O12" s="142" t="s">
        <v>11</v>
      </c>
      <c r="P12" s="142"/>
      <c r="Q12" s="142"/>
      <c r="R12" s="143"/>
      <c r="S12" s="142" t="s">
        <v>12</v>
      </c>
      <c r="T12" s="142"/>
      <c r="U12" s="142"/>
      <c r="V12" s="143"/>
      <c r="W12" s="142" t="s">
        <v>13</v>
      </c>
      <c r="X12" s="142"/>
      <c r="Y12" s="142"/>
      <c r="Z12" s="143"/>
      <c r="AA12" s="142" t="s">
        <v>14</v>
      </c>
      <c r="AB12" s="142"/>
      <c r="AC12" s="142"/>
      <c r="AD12" s="143"/>
      <c r="AE12" s="142" t="s">
        <v>78</v>
      </c>
      <c r="AF12" s="142"/>
      <c r="AG12" s="142"/>
      <c r="AH12" s="143"/>
      <c r="AI12" s="142" t="s">
        <v>79</v>
      </c>
      <c r="AJ12" s="142"/>
      <c r="AK12" s="142"/>
      <c r="AL12" s="143"/>
      <c r="AM12" s="142" t="s">
        <v>6</v>
      </c>
      <c r="AN12" s="142"/>
      <c r="AO12" s="142"/>
      <c r="AP12" s="143"/>
      <c r="AQ12" s="142" t="s">
        <v>7</v>
      </c>
      <c r="AR12" s="142"/>
      <c r="AS12" s="142"/>
      <c r="AT12" s="143"/>
      <c r="AU12" s="142" t="s">
        <v>80</v>
      </c>
      <c r="AV12" s="142"/>
      <c r="AW12" s="142"/>
      <c r="AX12" s="143"/>
      <c r="AY12" s="142" t="s">
        <v>8</v>
      </c>
      <c r="AZ12" s="142"/>
      <c r="BA12" s="142"/>
      <c r="BB12" s="143"/>
      <c r="BC12" s="142" t="s">
        <v>9</v>
      </c>
      <c r="BD12" s="142"/>
      <c r="BE12" s="142"/>
      <c r="BF12" s="143"/>
      <c r="BG12" s="142" t="s">
        <v>10</v>
      </c>
      <c r="BH12" s="142"/>
      <c r="BI12" s="142"/>
      <c r="BJ12" s="143"/>
      <c r="BK12" s="58"/>
      <c r="BL12" s="58"/>
      <c r="BM12" s="167"/>
    </row>
    <row r="13" spans="1:65" ht="12" customHeight="1" thickBot="1">
      <c r="A13" s="160"/>
      <c r="B13" s="162"/>
      <c r="C13" s="162"/>
      <c r="D13" s="161"/>
      <c r="E13" s="59">
        <v>1</v>
      </c>
      <c r="F13" s="60">
        <v>2</v>
      </c>
      <c r="G13" s="59">
        <v>3</v>
      </c>
      <c r="H13" s="60">
        <v>4</v>
      </c>
      <c r="I13" s="59">
        <v>5</v>
      </c>
      <c r="J13" s="60">
        <v>6</v>
      </c>
      <c r="K13" s="59">
        <v>7</v>
      </c>
      <c r="L13" s="60">
        <v>8</v>
      </c>
      <c r="M13" s="59">
        <v>9</v>
      </c>
      <c r="N13" s="60">
        <v>10</v>
      </c>
      <c r="O13" s="59">
        <v>11</v>
      </c>
      <c r="P13" s="61">
        <v>12</v>
      </c>
      <c r="Q13" s="59">
        <v>13</v>
      </c>
      <c r="R13" s="60">
        <v>14</v>
      </c>
      <c r="S13" s="61">
        <v>15</v>
      </c>
      <c r="T13" s="60">
        <v>16</v>
      </c>
      <c r="U13" s="59">
        <v>17</v>
      </c>
      <c r="V13" s="60">
        <v>18</v>
      </c>
      <c r="W13" s="59">
        <v>19</v>
      </c>
      <c r="X13" s="60">
        <v>20</v>
      </c>
      <c r="Y13" s="59">
        <v>21</v>
      </c>
      <c r="Z13" s="60">
        <v>22</v>
      </c>
      <c r="AA13" s="59">
        <v>23</v>
      </c>
      <c r="AB13" s="60">
        <v>24</v>
      </c>
      <c r="AC13" s="59">
        <v>25</v>
      </c>
      <c r="AD13" s="60">
        <v>26</v>
      </c>
      <c r="AE13" s="59">
        <v>27</v>
      </c>
      <c r="AF13" s="60">
        <v>28</v>
      </c>
      <c r="AG13" s="59">
        <v>29</v>
      </c>
      <c r="AH13" s="60">
        <v>30</v>
      </c>
      <c r="AI13" s="59">
        <v>31</v>
      </c>
      <c r="AJ13" s="60">
        <v>32</v>
      </c>
      <c r="AK13" s="59">
        <v>33</v>
      </c>
      <c r="AL13" s="60">
        <v>34</v>
      </c>
      <c r="AM13" s="59">
        <v>35</v>
      </c>
      <c r="AN13" s="60">
        <v>36</v>
      </c>
      <c r="AO13" s="59">
        <v>37</v>
      </c>
      <c r="AP13" s="60">
        <v>38</v>
      </c>
      <c r="AQ13" s="59">
        <v>39</v>
      </c>
      <c r="AR13" s="60">
        <v>40</v>
      </c>
      <c r="AS13" s="59">
        <v>41</v>
      </c>
      <c r="AT13" s="60">
        <v>42</v>
      </c>
      <c r="AU13" s="59">
        <v>43</v>
      </c>
      <c r="AV13" s="60">
        <v>44</v>
      </c>
      <c r="AW13" s="59">
        <v>45</v>
      </c>
      <c r="AX13" s="60">
        <v>46</v>
      </c>
      <c r="AY13" s="59">
        <v>47</v>
      </c>
      <c r="AZ13" s="60">
        <v>48</v>
      </c>
      <c r="BA13" s="59">
        <v>49</v>
      </c>
      <c r="BB13" s="60">
        <v>50</v>
      </c>
      <c r="BC13" s="59">
        <v>51</v>
      </c>
      <c r="BD13" s="60">
        <v>52</v>
      </c>
      <c r="BE13" s="59">
        <v>53</v>
      </c>
      <c r="BF13" s="60">
        <v>54</v>
      </c>
      <c r="BG13" s="59">
        <v>55</v>
      </c>
      <c r="BH13" s="60">
        <v>56</v>
      </c>
      <c r="BI13" s="59">
        <v>57</v>
      </c>
      <c r="BJ13" s="60">
        <v>58</v>
      </c>
      <c r="BK13" s="59">
        <v>59</v>
      </c>
      <c r="BL13" s="60">
        <v>60</v>
      </c>
      <c r="BM13" s="168"/>
    </row>
    <row r="14" spans="1:65" ht="12" customHeight="1" thickTop="1">
      <c r="A14" s="62"/>
      <c r="B14" s="63"/>
      <c r="C14" s="63"/>
      <c r="D14" s="64"/>
      <c r="E14" s="65"/>
      <c r="F14" s="66"/>
      <c r="G14" s="67"/>
      <c r="H14" s="65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9"/>
      <c r="AH14" s="69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70"/>
    </row>
    <row r="15" spans="1:65" ht="12" customHeight="1">
      <c r="A15" s="71">
        <v>1</v>
      </c>
      <c r="B15" s="72" t="s">
        <v>16</v>
      </c>
      <c r="C15" s="73">
        <v>825344129</v>
      </c>
      <c r="D15" s="74">
        <f t="shared" ref="D15:D17" si="0">(C15/$C$142)*100</f>
        <v>2.3616199749506919</v>
      </c>
      <c r="E15" s="75">
        <v>7.0000000000000007E-2</v>
      </c>
      <c r="F15" s="75">
        <v>7.0000000000000007E-2</v>
      </c>
      <c r="G15" s="75">
        <f>$D$15/15</f>
        <v>0.15744133166337945</v>
      </c>
      <c r="H15" s="75">
        <f>$D$15/15</f>
        <v>0.15744133166337945</v>
      </c>
      <c r="I15" s="68">
        <f>$D$15/15</f>
        <v>0.15744133166337945</v>
      </c>
      <c r="J15" s="68">
        <f>$D$15/15</f>
        <v>0.15744133166337945</v>
      </c>
      <c r="K15" s="68">
        <v>0.3</v>
      </c>
      <c r="L15" s="68">
        <v>0.3</v>
      </c>
      <c r="M15" s="68">
        <v>0.3</v>
      </c>
      <c r="N15" s="68">
        <v>0.3</v>
      </c>
      <c r="O15" s="68">
        <v>0.1</v>
      </c>
      <c r="P15" s="68">
        <v>0.12</v>
      </c>
      <c r="Q15" s="68">
        <v>0.08</v>
      </c>
      <c r="R15" s="68">
        <f>0.09+0.00185464829717441</f>
        <v>9.1854648297174407E-2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9"/>
      <c r="AH15" s="69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128"/>
    </row>
    <row r="16" spans="1:65" ht="12" customHeight="1">
      <c r="A16" s="71">
        <v>2</v>
      </c>
      <c r="B16" s="72" t="s">
        <v>17</v>
      </c>
      <c r="C16" s="73"/>
      <c r="D16" s="74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9"/>
      <c r="AH16" s="69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128"/>
    </row>
    <row r="17" spans="1:65" ht="12" customHeight="1">
      <c r="A17" s="76">
        <v>2.1</v>
      </c>
      <c r="B17" s="77" t="s">
        <v>17</v>
      </c>
      <c r="C17" s="73">
        <v>82559584</v>
      </c>
      <c r="D17" s="74">
        <f t="shared" si="0"/>
        <v>0.23623402147932349</v>
      </c>
      <c r="E17" s="68">
        <v>5.0000000000000001E-3</v>
      </c>
      <c r="F17" s="68">
        <v>5.0000000000000001E-3</v>
      </c>
      <c r="G17" s="68">
        <f t="shared" ref="G17:M17" si="1">$D$17/15</f>
        <v>1.5748934765288231E-2</v>
      </c>
      <c r="H17" s="68">
        <f t="shared" si="1"/>
        <v>1.5748934765288231E-2</v>
      </c>
      <c r="I17" s="68">
        <f t="shared" si="1"/>
        <v>1.5748934765288231E-2</v>
      </c>
      <c r="J17" s="68">
        <f t="shared" si="1"/>
        <v>1.5748934765288231E-2</v>
      </c>
      <c r="K17" s="68">
        <f t="shared" si="1"/>
        <v>1.5748934765288231E-2</v>
      </c>
      <c r="L17" s="68">
        <f t="shared" si="1"/>
        <v>1.5748934765288231E-2</v>
      </c>
      <c r="M17" s="68">
        <f t="shared" si="1"/>
        <v>1.5748934765288231E-2</v>
      </c>
      <c r="N17" s="68">
        <v>0.03</v>
      </c>
      <c r="O17" s="68">
        <v>0.02</v>
      </c>
      <c r="P17" s="68">
        <v>0.02</v>
      </c>
      <c r="Q17" s="68">
        <v>0.02</v>
      </c>
      <c r="R17" s="68">
        <v>0.01</v>
      </c>
      <c r="S17" s="68">
        <f>0.02-0.00400852187769407</f>
        <v>1.5991478122305929E-2</v>
      </c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9"/>
      <c r="AH17" s="69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128"/>
    </row>
    <row r="18" spans="1:65" ht="12" customHeight="1">
      <c r="A18" s="78">
        <v>3</v>
      </c>
      <c r="B18" s="72" t="s">
        <v>18</v>
      </c>
      <c r="C18" s="79"/>
      <c r="D18" s="74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9"/>
      <c r="AH18" s="69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128"/>
    </row>
    <row r="19" spans="1:65" ht="12" customHeight="1">
      <c r="A19" s="80">
        <v>3.1</v>
      </c>
      <c r="B19" s="77" t="s">
        <v>134</v>
      </c>
      <c r="C19" s="79"/>
      <c r="D19" s="74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9"/>
      <c r="AH19" s="69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128"/>
    </row>
    <row r="20" spans="1:65" ht="12" customHeight="1">
      <c r="A20" s="81" t="s">
        <v>19</v>
      </c>
      <c r="B20" s="77" t="s">
        <v>100</v>
      </c>
      <c r="C20" s="82">
        <v>605488073</v>
      </c>
      <c r="D20" s="74">
        <f t="shared" ref="D20:D23" si="2">(C20/$C$142)*100</f>
        <v>1.7325291082202665</v>
      </c>
      <c r="E20" s="68"/>
      <c r="F20" s="68"/>
      <c r="G20" s="68"/>
      <c r="H20" s="68"/>
      <c r="I20" s="68"/>
      <c r="J20" s="68">
        <f>$D$20/6</f>
        <v>0.28875485137004442</v>
      </c>
      <c r="K20" s="68">
        <f>$D$20/6</f>
        <v>0.28875485137004442</v>
      </c>
      <c r="L20" s="68">
        <f>$D$20/6</f>
        <v>0.28875485137004442</v>
      </c>
      <c r="M20" s="68"/>
      <c r="N20" s="68"/>
      <c r="O20" s="68"/>
      <c r="P20" s="68">
        <v>0.3</v>
      </c>
      <c r="Q20" s="68">
        <v>0.24</v>
      </c>
      <c r="R20" s="68">
        <v>0.17</v>
      </c>
      <c r="S20" s="68">
        <f>0.16-0.00373544588986663</f>
        <v>0.15626455411013337</v>
      </c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9"/>
      <c r="AH20" s="69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128"/>
    </row>
    <row r="21" spans="1:65" ht="12" customHeight="1">
      <c r="A21" s="81" t="s">
        <v>20</v>
      </c>
      <c r="B21" s="77" t="s">
        <v>101</v>
      </c>
      <c r="C21" s="82">
        <v>980968364</v>
      </c>
      <c r="D21" s="74">
        <f t="shared" si="2"/>
        <v>2.8069194434375158</v>
      </c>
      <c r="E21" s="68"/>
      <c r="F21" s="68"/>
      <c r="G21" s="68"/>
      <c r="H21" s="68"/>
      <c r="I21" s="68">
        <f>$D$21/8</f>
        <v>0.35086493042968947</v>
      </c>
      <c r="J21" s="68">
        <f>$D$21/8</f>
        <v>0.35086493042968947</v>
      </c>
      <c r="K21" s="68">
        <f>$D$21/8</f>
        <v>0.35086493042968947</v>
      </c>
      <c r="L21" s="68">
        <f>$D$21/8</f>
        <v>0.35086493042968947</v>
      </c>
      <c r="M21" s="68"/>
      <c r="N21" s="68"/>
      <c r="O21" s="68">
        <v>0.2</v>
      </c>
      <c r="P21" s="68">
        <v>0.46</v>
      </c>
      <c r="Q21" s="68">
        <v>0.46</v>
      </c>
      <c r="R21" s="68">
        <v>0.1</v>
      </c>
      <c r="S21" s="68">
        <v>0.1</v>
      </c>
      <c r="T21" s="68">
        <v>0.08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9"/>
      <c r="AH21" s="69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128"/>
    </row>
    <row r="22" spans="1:65" ht="12" customHeight="1">
      <c r="A22" s="81" t="s">
        <v>21</v>
      </c>
      <c r="B22" s="77" t="s">
        <v>102</v>
      </c>
      <c r="C22" s="82">
        <v>223568674</v>
      </c>
      <c r="D22" s="74">
        <f t="shared" si="2"/>
        <v>0.63971406318883428</v>
      </c>
      <c r="E22" s="68"/>
      <c r="F22" s="68"/>
      <c r="G22" s="68"/>
      <c r="H22" s="68"/>
      <c r="I22" s="68">
        <f>$D$22/11</f>
        <v>5.8155823926257663E-2</v>
      </c>
      <c r="J22" s="68">
        <f>$D$22/11</f>
        <v>5.8155823926257663E-2</v>
      </c>
      <c r="K22" s="68">
        <f>$D$22/11</f>
        <v>5.8155823926257663E-2</v>
      </c>
      <c r="L22" s="68">
        <f>$D$22/11</f>
        <v>5.8155823926257663E-2</v>
      </c>
      <c r="M22" s="68">
        <v>0.04</v>
      </c>
      <c r="N22" s="68"/>
      <c r="O22" s="68">
        <v>0.1</v>
      </c>
      <c r="P22" s="68">
        <v>0.11</v>
      </c>
      <c r="Q22" s="68">
        <v>0.06</v>
      </c>
      <c r="R22" s="68">
        <v>0.1</v>
      </c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9"/>
      <c r="AH22" s="69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128"/>
    </row>
    <row r="23" spans="1:65" ht="12" customHeight="1">
      <c r="A23" s="81" t="s">
        <v>136</v>
      </c>
      <c r="B23" s="85" t="s">
        <v>133</v>
      </c>
      <c r="C23" s="82">
        <v>318028223</v>
      </c>
      <c r="D23" s="74">
        <f t="shared" si="2"/>
        <v>0.9099983602535241</v>
      </c>
      <c r="E23" s="68"/>
      <c r="F23" s="68"/>
      <c r="G23" s="68"/>
      <c r="H23" s="68"/>
      <c r="I23" s="68"/>
      <c r="J23" s="68"/>
      <c r="K23" s="68"/>
      <c r="L23" s="68"/>
      <c r="M23" s="68">
        <f>$D$23/2</f>
        <v>0.45499918012676205</v>
      </c>
      <c r="N23" s="68"/>
      <c r="O23" s="68"/>
      <c r="P23" s="68"/>
      <c r="Q23" s="68"/>
      <c r="R23" s="45"/>
      <c r="S23" s="68">
        <v>7.0000000000000007E-2</v>
      </c>
      <c r="T23" s="68">
        <v>0.1</v>
      </c>
      <c r="U23" s="68">
        <v>0.28000000000000003</v>
      </c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9"/>
      <c r="AH23" s="69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128"/>
    </row>
    <row r="24" spans="1:65" ht="12" customHeight="1">
      <c r="A24" s="80"/>
      <c r="B24" s="129" t="s">
        <v>158</v>
      </c>
      <c r="C24" s="82"/>
      <c r="D24" s="74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9"/>
      <c r="AH24" s="69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128"/>
    </row>
    <row r="25" spans="1:65" ht="12" customHeight="1">
      <c r="A25" s="81" t="s">
        <v>22</v>
      </c>
      <c r="B25" s="85" t="s">
        <v>100</v>
      </c>
      <c r="C25" s="82">
        <v>243392442</v>
      </c>
      <c r="D25" s="74">
        <f t="shared" ref="D25:D28" si="3">(C25/$C$142)*100</f>
        <v>0.69643731939508069</v>
      </c>
      <c r="E25" s="68"/>
      <c r="F25" s="68"/>
      <c r="G25" s="68"/>
      <c r="H25" s="68"/>
      <c r="I25" s="68"/>
      <c r="J25" s="68"/>
      <c r="K25" s="68"/>
      <c r="L25" s="68"/>
      <c r="M25" s="68">
        <v>0.11</v>
      </c>
      <c r="N25" s="68">
        <v>0.14000000000000001</v>
      </c>
      <c r="O25" s="68">
        <v>0.13</v>
      </c>
      <c r="P25" s="68"/>
      <c r="Q25" s="68">
        <v>0.05</v>
      </c>
      <c r="R25" s="68">
        <v>0.05</v>
      </c>
      <c r="S25" s="68">
        <v>0.1</v>
      </c>
      <c r="T25" s="68">
        <v>0.12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9"/>
      <c r="AH25" s="69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128"/>
    </row>
    <row r="26" spans="1:65" ht="12" customHeight="1">
      <c r="A26" s="81" t="s">
        <v>23</v>
      </c>
      <c r="B26" s="85" t="s">
        <v>101</v>
      </c>
      <c r="C26" s="82">
        <v>392361446</v>
      </c>
      <c r="D26" s="74">
        <f t="shared" si="3"/>
        <v>1.1226936688782543</v>
      </c>
      <c r="E26" s="68"/>
      <c r="F26" s="68"/>
      <c r="G26" s="68"/>
      <c r="H26" s="68"/>
      <c r="I26" s="68"/>
      <c r="J26" s="68"/>
      <c r="K26" s="68"/>
      <c r="L26" s="68"/>
      <c r="M26" s="68">
        <f>$D$26/8</f>
        <v>0.14033670860978179</v>
      </c>
      <c r="N26" s="68">
        <v>0.26</v>
      </c>
      <c r="O26" s="68">
        <v>0.16</v>
      </c>
      <c r="P26" s="68"/>
      <c r="Q26" s="68">
        <v>0.1</v>
      </c>
      <c r="R26" s="68">
        <v>0.2</v>
      </c>
      <c r="S26" s="68">
        <v>0.1</v>
      </c>
      <c r="T26" s="68">
        <v>0.1</v>
      </c>
      <c r="U26" s="68">
        <v>0.06</v>
      </c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9"/>
      <c r="AH26" s="69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128"/>
    </row>
    <row r="27" spans="1:65" ht="12" customHeight="1">
      <c r="A27" s="81" t="s">
        <v>24</v>
      </c>
      <c r="B27" s="85" t="s">
        <v>102</v>
      </c>
      <c r="C27" s="82">
        <v>248374244</v>
      </c>
      <c r="D27" s="74">
        <f t="shared" si="3"/>
        <v>0.71069212863290021</v>
      </c>
      <c r="E27" s="68"/>
      <c r="F27" s="68"/>
      <c r="G27" s="68"/>
      <c r="H27" s="68"/>
      <c r="I27" s="68"/>
      <c r="J27" s="68"/>
      <c r="K27" s="68"/>
      <c r="L27" s="68"/>
      <c r="M27" s="68">
        <v>0.12</v>
      </c>
      <c r="N27" s="68">
        <v>0.22</v>
      </c>
      <c r="O27" s="68"/>
      <c r="P27" s="68"/>
      <c r="Q27" s="68"/>
      <c r="R27" s="68">
        <v>0.1</v>
      </c>
      <c r="S27" s="68">
        <v>0.17</v>
      </c>
      <c r="T27" s="68">
        <v>0.1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9"/>
      <c r="AH27" s="69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128"/>
    </row>
    <row r="28" spans="1:65" ht="12" customHeight="1">
      <c r="A28" s="81" t="s">
        <v>137</v>
      </c>
      <c r="B28" s="85" t="s">
        <v>133</v>
      </c>
      <c r="C28" s="82">
        <v>5669840</v>
      </c>
      <c r="D28" s="74">
        <f t="shared" si="3"/>
        <v>1.6223544735209997E-2</v>
      </c>
      <c r="E28" s="68"/>
      <c r="F28" s="68"/>
      <c r="G28" s="68"/>
      <c r="H28" s="68"/>
      <c r="I28" s="68"/>
      <c r="J28" s="68"/>
      <c r="K28" s="68"/>
      <c r="L28" s="68"/>
      <c r="M28" s="68"/>
      <c r="N28" s="68">
        <f>$D$28/2</f>
        <v>8.1117723676049983E-3</v>
      </c>
      <c r="O28" s="68"/>
      <c r="P28" s="68"/>
      <c r="Q28" s="68"/>
      <c r="R28" s="68"/>
      <c r="S28" s="68">
        <f>$D$28/2</f>
        <v>8.1117723676049983E-3</v>
      </c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9"/>
      <c r="AH28" s="69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128"/>
    </row>
    <row r="29" spans="1:65" ht="12" customHeight="1">
      <c r="A29" s="80">
        <v>3.3</v>
      </c>
      <c r="B29" s="85" t="s">
        <v>82</v>
      </c>
      <c r="C29" s="82"/>
      <c r="D29" s="74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9"/>
      <c r="AH29" s="69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128"/>
    </row>
    <row r="30" spans="1:65" ht="12" customHeight="1">
      <c r="A30" s="81" t="s">
        <v>25</v>
      </c>
      <c r="B30" s="85" t="s">
        <v>100</v>
      </c>
      <c r="C30" s="82">
        <v>212766738</v>
      </c>
      <c r="D30" s="74">
        <f t="shared" ref="D30:D33" si="4">(C30/$C$142)*100</f>
        <v>0.60880566155441862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>
        <f>$D$30/3</f>
        <v>0.20293522051813953</v>
      </c>
      <c r="P30" s="68"/>
      <c r="Q30" s="68"/>
      <c r="R30" s="68"/>
      <c r="S30" s="68"/>
      <c r="T30" s="68">
        <v>0.15</v>
      </c>
      <c r="U30" s="68">
        <v>0.16</v>
      </c>
      <c r="V30" s="68">
        <v>0.1</v>
      </c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9"/>
      <c r="AH30" s="69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128"/>
    </row>
    <row r="31" spans="1:65" ht="12" customHeight="1">
      <c r="A31" s="81" t="s">
        <v>26</v>
      </c>
      <c r="B31" s="85" t="s">
        <v>101</v>
      </c>
      <c r="C31" s="82">
        <v>372624983</v>
      </c>
      <c r="D31" s="74">
        <f t="shared" si="4"/>
        <v>1.0662202251134714</v>
      </c>
      <c r="E31" s="68"/>
      <c r="F31" s="68"/>
      <c r="G31" s="68"/>
      <c r="H31" s="68"/>
      <c r="I31" s="68"/>
      <c r="J31" s="68"/>
      <c r="K31" s="68"/>
      <c r="L31" s="68"/>
      <c r="M31" s="68"/>
      <c r="N31" s="68">
        <v>0.2</v>
      </c>
      <c r="O31" s="68">
        <v>0.2</v>
      </c>
      <c r="P31" s="68"/>
      <c r="Q31" s="68"/>
      <c r="R31" s="68"/>
      <c r="S31" s="68">
        <v>0.05</v>
      </c>
      <c r="T31" s="68">
        <v>0.2</v>
      </c>
      <c r="U31" s="68">
        <v>0.22</v>
      </c>
      <c r="V31" s="68">
        <v>0.2</v>
      </c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9"/>
      <c r="AH31" s="69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128"/>
    </row>
    <row r="32" spans="1:65" ht="12" customHeight="1">
      <c r="A32" s="81" t="s">
        <v>27</v>
      </c>
      <c r="B32" s="85" t="s">
        <v>102</v>
      </c>
      <c r="C32" s="82">
        <v>214104473</v>
      </c>
      <c r="D32" s="74">
        <f t="shared" si="4"/>
        <v>0.61263342452768699</v>
      </c>
      <c r="E32" s="68"/>
      <c r="F32" s="68"/>
      <c r="G32" s="68"/>
      <c r="H32" s="68"/>
      <c r="I32" s="68"/>
      <c r="J32" s="68"/>
      <c r="K32" s="68"/>
      <c r="L32" s="68"/>
      <c r="M32" s="68"/>
      <c r="N32" s="68">
        <v>0.05</v>
      </c>
      <c r="O32" s="68">
        <v>0.1</v>
      </c>
      <c r="P32" s="68">
        <v>0.13</v>
      </c>
      <c r="Q32" s="68"/>
      <c r="R32" s="68"/>
      <c r="S32" s="68">
        <v>0.1</v>
      </c>
      <c r="T32" s="68">
        <v>0.1</v>
      </c>
      <c r="U32" s="68">
        <f>0.13+0.002633424527687</f>
        <v>0.132633424527687</v>
      </c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9"/>
      <c r="AH32" s="69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128"/>
    </row>
    <row r="33" spans="1:65" ht="12" customHeight="1">
      <c r="A33" s="81" t="s">
        <v>138</v>
      </c>
      <c r="B33" s="85" t="s">
        <v>133</v>
      </c>
      <c r="C33" s="82">
        <v>5669840</v>
      </c>
      <c r="D33" s="74">
        <f t="shared" si="4"/>
        <v>1.6223544735209997E-2</v>
      </c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>
        <f>$D$33/2</f>
        <v>8.1117723676049983E-3</v>
      </c>
      <c r="Q33" s="68"/>
      <c r="R33" s="68"/>
      <c r="S33" s="68"/>
      <c r="T33" s="68"/>
      <c r="U33" s="68">
        <f>$D$33/2</f>
        <v>8.1117723676049983E-3</v>
      </c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9"/>
      <c r="AH33" s="69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128"/>
    </row>
    <row r="34" spans="1:65" ht="12" customHeight="1">
      <c r="A34" s="80">
        <v>3.4</v>
      </c>
      <c r="B34" s="85" t="s">
        <v>83</v>
      </c>
      <c r="C34" s="82"/>
      <c r="D34" s="74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9"/>
      <c r="AH34" s="69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128"/>
    </row>
    <row r="35" spans="1:65" ht="12" customHeight="1">
      <c r="A35" s="81" t="s">
        <v>28</v>
      </c>
      <c r="B35" s="85" t="s">
        <v>100</v>
      </c>
      <c r="C35" s="82">
        <v>177146421</v>
      </c>
      <c r="D35" s="74">
        <f t="shared" ref="D35:D38" si="5">(C35/$C$142)*100</f>
        <v>0.50688253738656541</v>
      </c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>
        <v>0.1</v>
      </c>
      <c r="S35" s="68">
        <v>0.05</v>
      </c>
      <c r="T35" s="68"/>
      <c r="U35" s="68"/>
      <c r="V35" s="68">
        <v>0.18</v>
      </c>
      <c r="W35" s="68">
        <f>0.18-0.0031174626134346</f>
        <v>0.1768825373865654</v>
      </c>
      <c r="X35" s="68"/>
      <c r="Y35" s="68"/>
      <c r="Z35" s="68"/>
      <c r="AA35" s="68"/>
      <c r="AB35" s="68"/>
      <c r="AC35" s="68"/>
      <c r="AD35" s="68"/>
      <c r="AE35" s="68"/>
      <c r="AF35" s="68"/>
      <c r="AG35" s="69"/>
      <c r="AH35" s="69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128"/>
    </row>
    <row r="36" spans="1:65" ht="12" customHeight="1">
      <c r="A36" s="81" t="s">
        <v>29</v>
      </c>
      <c r="B36" s="85" t="s">
        <v>101</v>
      </c>
      <c r="C36" s="82">
        <v>304880625</v>
      </c>
      <c r="D36" s="74">
        <f t="shared" si="5"/>
        <v>0.87237813740533832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>
        <v>0.15</v>
      </c>
      <c r="S36" s="68">
        <v>0.05</v>
      </c>
      <c r="T36" s="68"/>
      <c r="U36" s="68">
        <v>0.1</v>
      </c>
      <c r="V36" s="68">
        <v>0.15</v>
      </c>
      <c r="W36" s="68">
        <v>0.15</v>
      </c>
      <c r="X36" s="68">
        <f>0.27+0.00237813740533832</f>
        <v>0.27237813740533834</v>
      </c>
      <c r="Y36" s="68"/>
      <c r="Z36" s="68"/>
      <c r="AA36" s="68"/>
      <c r="AB36" s="68"/>
      <c r="AC36" s="68"/>
      <c r="AD36" s="68"/>
      <c r="AE36" s="68"/>
      <c r="AF36" s="68"/>
      <c r="AG36" s="69"/>
      <c r="AH36" s="69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128"/>
    </row>
    <row r="37" spans="1:65" ht="12" customHeight="1">
      <c r="A37" s="81" t="s">
        <v>30</v>
      </c>
      <c r="B37" s="85" t="s">
        <v>102</v>
      </c>
      <c r="C37" s="82">
        <v>181508861</v>
      </c>
      <c r="D37" s="74">
        <f t="shared" si="5"/>
        <v>0.5193651189928663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>
        <f>$D$37/4</f>
        <v>0.12984127974821658</v>
      </c>
      <c r="R37" s="68">
        <v>0.08</v>
      </c>
      <c r="S37" s="68">
        <v>0.05</v>
      </c>
      <c r="T37" s="68"/>
      <c r="U37" s="68">
        <v>0.1</v>
      </c>
      <c r="V37" s="68">
        <v>0.11</v>
      </c>
      <c r="W37" s="68">
        <f>0.05-0.000317440503566857</f>
        <v>4.9682559496433146E-2</v>
      </c>
      <c r="X37" s="68"/>
      <c r="Y37" s="68"/>
      <c r="Z37" s="68"/>
      <c r="AA37" s="68"/>
      <c r="AB37" s="68"/>
      <c r="AC37" s="68"/>
      <c r="AD37" s="68"/>
      <c r="AE37" s="68"/>
      <c r="AF37" s="68"/>
      <c r="AG37" s="69"/>
      <c r="AH37" s="69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128"/>
    </row>
    <row r="38" spans="1:65" ht="12" customHeight="1">
      <c r="A38" s="81" t="s">
        <v>139</v>
      </c>
      <c r="B38" s="85" t="s">
        <v>133</v>
      </c>
      <c r="C38" s="82">
        <v>4891040</v>
      </c>
      <c r="D38" s="74">
        <f t="shared" si="5"/>
        <v>1.3995105019136606E-2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>
        <f>$D$38/2</f>
        <v>6.9975525095683031E-3</v>
      </c>
      <c r="S38" s="68"/>
      <c r="T38" s="68"/>
      <c r="U38" s="68"/>
      <c r="V38" s="68"/>
      <c r="W38" s="68">
        <f>$D$38/2</f>
        <v>6.9975525095683031E-3</v>
      </c>
      <c r="X38" s="68"/>
      <c r="Y38" s="68"/>
      <c r="Z38" s="68"/>
      <c r="AA38" s="68"/>
      <c r="AB38" s="68"/>
      <c r="AC38" s="68"/>
      <c r="AD38" s="68"/>
      <c r="AE38" s="68"/>
      <c r="AF38" s="68"/>
      <c r="AG38" s="69"/>
      <c r="AH38" s="69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128"/>
    </row>
    <row r="39" spans="1:65" ht="12" customHeight="1">
      <c r="A39" s="80">
        <v>3.5</v>
      </c>
      <c r="B39" s="129" t="s">
        <v>84</v>
      </c>
      <c r="C39" s="82"/>
      <c r="D39" s="74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9"/>
      <c r="AH39" s="69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128"/>
    </row>
    <row r="40" spans="1:65" ht="12" customHeight="1">
      <c r="A40" s="81" t="s">
        <v>31</v>
      </c>
      <c r="B40" s="85" t="s">
        <v>100</v>
      </c>
      <c r="C40" s="82">
        <v>173173389</v>
      </c>
      <c r="D40" s="74">
        <f t="shared" ref="D40:D43" si="6">(C40/$C$142)*100</f>
        <v>0.49551419852930995</v>
      </c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>
        <v>0.13</v>
      </c>
      <c r="T40" s="68">
        <v>0.1</v>
      </c>
      <c r="U40" s="68">
        <v>0.1</v>
      </c>
      <c r="V40" s="68"/>
      <c r="W40" s="68"/>
      <c r="X40" s="68"/>
      <c r="Y40" s="68">
        <f>0.17-0.00448580147069005</f>
        <v>0.16551419852930996</v>
      </c>
      <c r="Z40" s="68"/>
      <c r="AA40" s="68"/>
      <c r="AB40" s="68"/>
      <c r="AC40" s="68"/>
      <c r="AD40" s="68"/>
      <c r="AE40" s="68"/>
      <c r="AF40" s="68"/>
      <c r="AG40" s="69"/>
      <c r="AH40" s="69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128"/>
    </row>
    <row r="41" spans="1:65" ht="12" customHeight="1">
      <c r="A41" s="81" t="s">
        <v>32</v>
      </c>
      <c r="B41" s="85" t="s">
        <v>101</v>
      </c>
      <c r="C41" s="82">
        <v>279655012</v>
      </c>
      <c r="D41" s="74">
        <f t="shared" si="6"/>
        <v>0.80019817095503365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>
        <v>0.1</v>
      </c>
      <c r="T41" s="68">
        <v>0.1</v>
      </c>
      <c r="U41" s="68">
        <v>0.14000000000000001</v>
      </c>
      <c r="V41" s="68"/>
      <c r="W41" s="68">
        <v>0.2</v>
      </c>
      <c r="X41" s="68">
        <v>0.26</v>
      </c>
      <c r="Y41" s="68"/>
      <c r="Z41" s="68"/>
      <c r="AA41" s="68"/>
      <c r="AB41" s="68"/>
      <c r="AC41" s="68"/>
      <c r="AD41" s="68"/>
      <c r="AE41" s="68"/>
      <c r="AF41" s="68"/>
      <c r="AG41" s="69"/>
      <c r="AH41" s="69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128"/>
    </row>
    <row r="42" spans="1:65" ht="12" customHeight="1">
      <c r="A42" s="81" t="s">
        <v>33</v>
      </c>
      <c r="B42" s="85" t="s">
        <v>102</v>
      </c>
      <c r="C42" s="82">
        <v>177372145</v>
      </c>
      <c r="D42" s="74">
        <f t="shared" si="6"/>
        <v>0.50752841864808429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>
        <v>0.06</v>
      </c>
      <c r="S42" s="68">
        <v>0.09</v>
      </c>
      <c r="T42" s="68"/>
      <c r="U42" s="68"/>
      <c r="V42" s="68"/>
      <c r="W42" s="68">
        <v>0.18</v>
      </c>
      <c r="X42" s="68">
        <f>0.18-0.00247158135191572</f>
        <v>0.17752841864808427</v>
      </c>
      <c r="Y42" s="68"/>
      <c r="Z42" s="68"/>
      <c r="AA42" s="68"/>
      <c r="AB42" s="68"/>
      <c r="AC42" s="68"/>
      <c r="AD42" s="68"/>
      <c r="AE42" s="68"/>
      <c r="AF42" s="68"/>
      <c r="AG42" s="69"/>
      <c r="AH42" s="69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128"/>
    </row>
    <row r="43" spans="1:65" ht="12" customHeight="1">
      <c r="A43" s="81" t="s">
        <v>140</v>
      </c>
      <c r="B43" s="85" t="s">
        <v>133</v>
      </c>
      <c r="C43" s="82">
        <v>5669840</v>
      </c>
      <c r="D43" s="74">
        <f t="shared" si="6"/>
        <v>1.6223544735209997E-2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>
        <f>$D$43/2</f>
        <v>8.1117723676049983E-3</v>
      </c>
      <c r="U43" s="68"/>
      <c r="V43" s="68"/>
      <c r="W43" s="68"/>
      <c r="X43" s="68"/>
      <c r="Y43" s="68">
        <f>$D$43/2</f>
        <v>8.1117723676049983E-3</v>
      </c>
      <c r="Z43" s="68"/>
      <c r="AA43" s="68"/>
      <c r="AB43" s="68"/>
      <c r="AC43" s="68"/>
      <c r="AD43" s="68"/>
      <c r="AE43" s="68"/>
      <c r="AF43" s="68"/>
      <c r="AG43" s="69"/>
      <c r="AH43" s="69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128"/>
    </row>
    <row r="44" spans="1:65" ht="12" customHeight="1">
      <c r="A44" s="80">
        <v>3.6</v>
      </c>
      <c r="B44" s="85" t="s">
        <v>85</v>
      </c>
      <c r="C44" s="82"/>
      <c r="D44" s="74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9"/>
      <c r="AH44" s="69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128"/>
    </row>
    <row r="45" spans="1:65" ht="12" customHeight="1">
      <c r="A45" s="81" t="s">
        <v>34</v>
      </c>
      <c r="B45" s="85" t="s">
        <v>100</v>
      </c>
      <c r="C45" s="82">
        <v>173173389</v>
      </c>
      <c r="D45" s="74">
        <f t="shared" ref="D45:D48" si="7">(C45/$C$142)*100</f>
        <v>0.49551419852930995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>
        <v>0.05</v>
      </c>
      <c r="Z45" s="68">
        <v>0.2</v>
      </c>
      <c r="AA45" s="68">
        <f>$D$45/2</f>
        <v>0.24775709926465497</v>
      </c>
      <c r="AB45" s="68"/>
      <c r="AC45" s="68"/>
      <c r="AD45" s="68"/>
      <c r="AE45" s="68"/>
      <c r="AF45" s="68"/>
      <c r="AG45" s="69"/>
      <c r="AH45" s="69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128"/>
    </row>
    <row r="46" spans="1:65" ht="12" customHeight="1">
      <c r="A46" s="81" t="s">
        <v>35</v>
      </c>
      <c r="B46" s="85" t="s">
        <v>101</v>
      </c>
      <c r="C46" s="82">
        <v>279655012</v>
      </c>
      <c r="D46" s="74">
        <f t="shared" si="7"/>
        <v>0.80019817095503365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>
        <v>0.2</v>
      </c>
      <c r="Z46" s="68">
        <v>0.2</v>
      </c>
      <c r="AA46" s="68">
        <f>$D$46/2</f>
        <v>0.40009908547751682</v>
      </c>
      <c r="AB46" s="68"/>
      <c r="AC46" s="68"/>
      <c r="AD46" s="68"/>
      <c r="AE46" s="68"/>
      <c r="AF46" s="68"/>
      <c r="AG46" s="69"/>
      <c r="AH46" s="69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128"/>
    </row>
    <row r="47" spans="1:65" ht="12" customHeight="1">
      <c r="A47" s="81" t="s">
        <v>86</v>
      </c>
      <c r="B47" s="85" t="s">
        <v>102</v>
      </c>
      <c r="C47" s="82">
        <v>177372145</v>
      </c>
      <c r="D47" s="74">
        <f t="shared" si="7"/>
        <v>0.50752841864808429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>
        <f>$D$47/2</f>
        <v>0.25376420932404214</v>
      </c>
      <c r="Z47" s="68">
        <f>$D$47/2</f>
        <v>0.25376420932404214</v>
      </c>
      <c r="AA47" s="68"/>
      <c r="AB47" s="68"/>
      <c r="AC47" s="68"/>
      <c r="AD47" s="68"/>
      <c r="AE47" s="68"/>
      <c r="AF47" s="68"/>
      <c r="AG47" s="69"/>
      <c r="AH47" s="69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128"/>
    </row>
    <row r="48" spans="1:65" ht="12" customHeight="1">
      <c r="A48" s="81" t="s">
        <v>141</v>
      </c>
      <c r="B48" s="85" t="s">
        <v>133</v>
      </c>
      <c r="C48" s="82">
        <v>5669840</v>
      </c>
      <c r="D48" s="74">
        <f t="shared" si="7"/>
        <v>1.6223544735209997E-2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>
        <f>$D$48/2</f>
        <v>8.1117723676049983E-3</v>
      </c>
      <c r="AB48" s="68">
        <f>$D$48/2</f>
        <v>8.1117723676049983E-3</v>
      </c>
      <c r="AC48" s="68"/>
      <c r="AD48" s="68"/>
      <c r="AE48" s="68"/>
      <c r="AF48" s="68"/>
      <c r="AG48" s="69"/>
      <c r="AH48" s="69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128"/>
    </row>
    <row r="49" spans="1:65" ht="12" customHeight="1">
      <c r="A49" s="80">
        <v>3.7</v>
      </c>
      <c r="B49" s="85" t="s">
        <v>90</v>
      </c>
      <c r="C49" s="82"/>
      <c r="D49" s="74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9"/>
      <c r="AH49" s="69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128"/>
    </row>
    <row r="50" spans="1:65" ht="12" customHeight="1">
      <c r="A50" s="81" t="s">
        <v>87</v>
      </c>
      <c r="B50" s="85" t="s">
        <v>100</v>
      </c>
      <c r="C50" s="82">
        <v>171003423</v>
      </c>
      <c r="D50" s="74">
        <f t="shared" ref="D50:D53" si="8">(C50/$C$142)*100</f>
        <v>0.48930510965292462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>
        <v>0.2</v>
      </c>
      <c r="AC50" s="68">
        <v>0.2</v>
      </c>
      <c r="AD50" s="68">
        <v>0.08</v>
      </c>
      <c r="AE50" s="68"/>
      <c r="AF50" s="68"/>
      <c r="AG50" s="69"/>
      <c r="AH50" s="69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128"/>
    </row>
    <row r="51" spans="1:65" ht="12" customHeight="1">
      <c r="A51" s="81" t="s">
        <v>88</v>
      </c>
      <c r="B51" s="85" t="s">
        <v>101</v>
      </c>
      <c r="C51" s="82">
        <v>272044344</v>
      </c>
      <c r="D51" s="74">
        <f t="shared" si="8"/>
        <v>0.77842118734300392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>
        <v>0.1</v>
      </c>
      <c r="AB51" s="68">
        <v>0.28999999999999998</v>
      </c>
      <c r="AC51" s="68">
        <v>0.28999999999999998</v>
      </c>
      <c r="AD51" s="68">
        <v>0.1</v>
      </c>
      <c r="AE51" s="68"/>
      <c r="AF51" s="68"/>
      <c r="AG51" s="69"/>
      <c r="AH51" s="69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128"/>
    </row>
    <row r="52" spans="1:65" ht="12" customHeight="1">
      <c r="A52" s="81" t="s">
        <v>89</v>
      </c>
      <c r="B52" s="85" t="s">
        <v>102</v>
      </c>
      <c r="C52" s="82">
        <v>175154774</v>
      </c>
      <c r="D52" s="74">
        <f t="shared" si="8"/>
        <v>0.50118368623710663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>
        <f>$D$52/4</f>
        <v>0.12529592155927666</v>
      </c>
      <c r="AA52" s="68">
        <f>$D$52/4</f>
        <v>0.12529592155927666</v>
      </c>
      <c r="AB52" s="68">
        <f>$D$52/4</f>
        <v>0.12529592155927666</v>
      </c>
      <c r="AC52" s="68">
        <f>$D$52/4</f>
        <v>0.12529592155927666</v>
      </c>
      <c r="AD52" s="68"/>
      <c r="AE52" s="68"/>
      <c r="AF52" s="68"/>
      <c r="AG52" s="69"/>
      <c r="AH52" s="69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128"/>
    </row>
    <row r="53" spans="1:65" ht="12" customHeight="1">
      <c r="A53" s="81" t="s">
        <v>142</v>
      </c>
      <c r="B53" s="85" t="s">
        <v>133</v>
      </c>
      <c r="C53" s="82">
        <v>5669840</v>
      </c>
      <c r="D53" s="74">
        <f t="shared" si="8"/>
        <v>1.6223544735209997E-2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>
        <f>$D$53/2</f>
        <v>8.1117723676049983E-3</v>
      </c>
      <c r="AD53" s="68">
        <f>$D$53/2</f>
        <v>8.1117723676049983E-3</v>
      </c>
      <c r="AE53" s="68"/>
      <c r="AF53" s="68"/>
      <c r="AG53" s="69"/>
      <c r="AH53" s="69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128"/>
    </row>
    <row r="54" spans="1:65" ht="12" customHeight="1">
      <c r="A54" s="80">
        <v>3.8</v>
      </c>
      <c r="B54" s="85" t="s">
        <v>91</v>
      </c>
      <c r="C54" s="82"/>
      <c r="D54" s="74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9"/>
      <c r="AH54" s="69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128"/>
    </row>
    <row r="55" spans="1:65" ht="12" customHeight="1">
      <c r="A55" s="81" t="s">
        <v>92</v>
      </c>
      <c r="B55" s="85" t="s">
        <v>100</v>
      </c>
      <c r="C55" s="82">
        <v>152558112</v>
      </c>
      <c r="D55" s="74">
        <f t="shared" ref="D55:D58" si="9">(C55/$C$142)*100</f>
        <v>0.4365261373779819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>
        <f>D55/2</f>
        <v>0.21826306868899095</v>
      </c>
      <c r="AE55" s="68">
        <f>AD55</f>
        <v>0.21826306868899095</v>
      </c>
      <c r="AF55" s="68"/>
      <c r="AG55" s="69"/>
      <c r="AH55" s="69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128"/>
    </row>
    <row r="56" spans="1:65" ht="12" customHeight="1">
      <c r="A56" s="81" t="s">
        <v>93</v>
      </c>
      <c r="B56" s="85" t="s">
        <v>101</v>
      </c>
      <c r="C56" s="82">
        <v>241551766</v>
      </c>
      <c r="D56" s="74">
        <f t="shared" si="9"/>
        <v>0.69117045305863611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>
        <f>D56/2</f>
        <v>0.34558522652931806</v>
      </c>
      <c r="AE56" s="68">
        <f>AD56</f>
        <v>0.34558522652931806</v>
      </c>
      <c r="AF56" s="68"/>
      <c r="AG56" s="69"/>
      <c r="AH56" s="69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128"/>
    </row>
    <row r="57" spans="1:65" ht="12" customHeight="1">
      <c r="A57" s="81" t="s">
        <v>94</v>
      </c>
      <c r="B57" s="85" t="s">
        <v>102</v>
      </c>
      <c r="C57" s="82">
        <v>154380206</v>
      </c>
      <c r="D57" s="74">
        <f t="shared" si="9"/>
        <v>0.44173983362351227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>
        <f>D57/2</f>
        <v>0.22086991681175613</v>
      </c>
      <c r="AE57" s="68">
        <f>AD57</f>
        <v>0.22086991681175613</v>
      </c>
      <c r="AF57" s="68"/>
      <c r="AG57" s="69"/>
      <c r="AH57" s="69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128"/>
    </row>
    <row r="58" spans="1:65" ht="12" customHeight="1">
      <c r="A58" s="81" t="s">
        <v>143</v>
      </c>
      <c r="B58" s="85" t="s">
        <v>133</v>
      </c>
      <c r="C58" s="82">
        <v>5669840</v>
      </c>
      <c r="D58" s="74">
        <f t="shared" si="9"/>
        <v>1.6223544735209997E-2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>
        <f>D58</f>
        <v>1.6223544735209997E-2</v>
      </c>
      <c r="AF58" s="68"/>
      <c r="AG58" s="69"/>
      <c r="AH58" s="69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128"/>
    </row>
    <row r="59" spans="1:65" ht="12" customHeight="1">
      <c r="A59" s="80">
        <v>3.9</v>
      </c>
      <c r="B59" s="85" t="s">
        <v>98</v>
      </c>
      <c r="C59" s="82"/>
      <c r="D59" s="74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9"/>
      <c r="AH59" s="69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128"/>
    </row>
    <row r="60" spans="1:65" ht="12" customHeight="1">
      <c r="A60" s="81" t="s">
        <v>95</v>
      </c>
      <c r="B60" s="85" t="s">
        <v>100</v>
      </c>
      <c r="C60" s="82">
        <v>152558112</v>
      </c>
      <c r="D60" s="74">
        <f t="shared" ref="D60:D63" si="10">(C60/$C$142)*100</f>
        <v>0.4365261373779819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>
        <f>$D$60/2</f>
        <v>0.21826306868899095</v>
      </c>
      <c r="AG60" s="69"/>
      <c r="AH60" s="69"/>
      <c r="AI60" s="68">
        <v>0.05</v>
      </c>
      <c r="AJ60" s="68">
        <v>0.1</v>
      </c>
      <c r="AK60" s="68">
        <v>7.0000000000000007E-2</v>
      </c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128"/>
    </row>
    <row r="61" spans="1:65" ht="12" customHeight="1">
      <c r="A61" s="81" t="s">
        <v>96</v>
      </c>
      <c r="B61" s="85" t="s">
        <v>101</v>
      </c>
      <c r="C61" s="82">
        <v>241158531</v>
      </c>
      <c r="D61" s="74">
        <f t="shared" si="10"/>
        <v>0.69004525982320963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>
        <f>$D$61/2</f>
        <v>0.34502262991160482</v>
      </c>
      <c r="AG61" s="69"/>
      <c r="AH61" s="69"/>
      <c r="AI61" s="68">
        <v>0.05</v>
      </c>
      <c r="AJ61" s="68">
        <v>0.15</v>
      </c>
      <c r="AK61" s="68">
        <v>0.15</v>
      </c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128"/>
    </row>
    <row r="62" spans="1:65" ht="12" customHeight="1">
      <c r="A62" s="81" t="s">
        <v>97</v>
      </c>
      <c r="B62" s="85" t="s">
        <v>102</v>
      </c>
      <c r="C62" s="82">
        <v>154380206</v>
      </c>
      <c r="D62" s="74">
        <f t="shared" si="10"/>
        <v>0.44173983362351227</v>
      </c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>
        <f>$D$62/3</f>
        <v>0.14724661120783741</v>
      </c>
      <c r="AF62" s="68">
        <f>$D$62/3</f>
        <v>0.14724661120783741</v>
      </c>
      <c r="AG62" s="69"/>
      <c r="AH62" s="69"/>
      <c r="AI62" s="68">
        <v>0.05</v>
      </c>
      <c r="AJ62" s="68">
        <v>0.1</v>
      </c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128"/>
    </row>
    <row r="63" spans="1:65" ht="12" customHeight="1">
      <c r="A63" s="81" t="s">
        <v>144</v>
      </c>
      <c r="B63" s="85" t="s">
        <v>133</v>
      </c>
      <c r="C63" s="82">
        <v>5669840</v>
      </c>
      <c r="D63" s="74">
        <f t="shared" si="10"/>
        <v>1.6223544735209997E-2</v>
      </c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9"/>
      <c r="AH63" s="69"/>
      <c r="AI63" s="68">
        <f>D63</f>
        <v>1.6223544735209997E-2</v>
      </c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128"/>
    </row>
    <row r="64" spans="1:65" ht="12" customHeight="1">
      <c r="A64" s="80">
        <v>3.1</v>
      </c>
      <c r="B64" s="85" t="s">
        <v>103</v>
      </c>
      <c r="C64" s="82"/>
      <c r="D64" s="74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9"/>
      <c r="AH64" s="69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128"/>
    </row>
    <row r="65" spans="1:65" ht="12" customHeight="1">
      <c r="A65" s="81" t="s">
        <v>145</v>
      </c>
      <c r="B65" s="85" t="s">
        <v>100</v>
      </c>
      <c r="C65" s="82">
        <v>153224789</v>
      </c>
      <c r="D65" s="74">
        <f t="shared" ref="D65:D68" si="11">(C65/$C$142)*100</f>
        <v>0.43843375102024268</v>
      </c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9"/>
      <c r="AH65" s="69"/>
      <c r="AI65" s="68"/>
      <c r="AJ65" s="68">
        <f>D65/2</f>
        <v>0.21921687551012134</v>
      </c>
      <c r="AK65" s="68">
        <f>AJ65</f>
        <v>0.21921687551012134</v>
      </c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128"/>
    </row>
    <row r="66" spans="1:65" ht="12" customHeight="1">
      <c r="A66" s="81" t="s">
        <v>146</v>
      </c>
      <c r="B66" s="85" t="s">
        <v>101</v>
      </c>
      <c r="C66" s="82">
        <v>234590061</v>
      </c>
      <c r="D66" s="74">
        <f t="shared" si="11"/>
        <v>0.67125039667241793</v>
      </c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9"/>
      <c r="AH66" s="69"/>
      <c r="AI66" s="68">
        <f>D66/5</f>
        <v>0.13425007933448357</v>
      </c>
      <c r="AJ66" s="68">
        <f>AI66</f>
        <v>0.13425007933448357</v>
      </c>
      <c r="AK66" s="68">
        <f t="shared" ref="AK66:AM66" si="12">AJ66</f>
        <v>0.13425007933448357</v>
      </c>
      <c r="AL66" s="68">
        <f t="shared" si="12"/>
        <v>0.13425007933448357</v>
      </c>
      <c r="AM66" s="68">
        <f t="shared" si="12"/>
        <v>0.13425007933448357</v>
      </c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128"/>
    </row>
    <row r="67" spans="1:65" ht="12" customHeight="1">
      <c r="A67" s="81" t="s">
        <v>147</v>
      </c>
      <c r="B67" s="85" t="s">
        <v>102</v>
      </c>
      <c r="C67" s="82">
        <v>160908371</v>
      </c>
      <c r="D67" s="74">
        <f t="shared" si="11"/>
        <v>0.46041936901010727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9"/>
      <c r="AH67" s="69"/>
      <c r="AI67" s="68">
        <f>D67/5</f>
        <v>9.208387380202146E-2</v>
      </c>
      <c r="AJ67" s="68">
        <f>AI67</f>
        <v>9.208387380202146E-2</v>
      </c>
      <c r="AK67" s="68">
        <f t="shared" ref="AK67:AM67" si="13">AJ67</f>
        <v>9.208387380202146E-2</v>
      </c>
      <c r="AL67" s="68">
        <f t="shared" si="13"/>
        <v>9.208387380202146E-2</v>
      </c>
      <c r="AM67" s="68">
        <f t="shared" si="13"/>
        <v>9.208387380202146E-2</v>
      </c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128"/>
    </row>
    <row r="68" spans="1:65" ht="12" customHeight="1">
      <c r="A68" s="81" t="s">
        <v>148</v>
      </c>
      <c r="B68" s="85" t="s">
        <v>133</v>
      </c>
      <c r="C68" s="82">
        <v>183169840</v>
      </c>
      <c r="D68" s="74">
        <f t="shared" si="11"/>
        <v>0.52411780462610191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9"/>
      <c r="AH68" s="69"/>
      <c r="AI68" s="68"/>
      <c r="AJ68" s="68"/>
      <c r="AK68" s="68">
        <f>$D$68/5</f>
        <v>0.10482356092522038</v>
      </c>
      <c r="AL68" s="68">
        <f>$D$68/5</f>
        <v>0.10482356092522038</v>
      </c>
      <c r="AM68" s="68">
        <f>$D$68/5</f>
        <v>0.10482356092522038</v>
      </c>
      <c r="AN68" s="68">
        <f>$D$68/5</f>
        <v>0.10482356092522038</v>
      </c>
      <c r="AO68" s="68">
        <f>$D$68/5</f>
        <v>0.10482356092522038</v>
      </c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128"/>
    </row>
    <row r="69" spans="1:65" ht="12" customHeight="1">
      <c r="A69" s="86"/>
      <c r="B69" s="85"/>
      <c r="C69" s="82"/>
      <c r="D69" s="74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9"/>
      <c r="AH69" s="69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128"/>
    </row>
    <row r="70" spans="1:65" ht="12" customHeight="1">
      <c r="A70" s="78">
        <v>4</v>
      </c>
      <c r="B70" s="131" t="s">
        <v>36</v>
      </c>
      <c r="C70" s="82"/>
      <c r="D70" s="74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9"/>
      <c r="AH70" s="69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128"/>
    </row>
    <row r="71" spans="1:65" ht="12" customHeight="1">
      <c r="A71" s="80">
        <v>4.0999999999999996</v>
      </c>
      <c r="B71" s="85" t="s">
        <v>104</v>
      </c>
      <c r="C71" s="79"/>
      <c r="D71" s="74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9"/>
      <c r="AH71" s="69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128"/>
    </row>
    <row r="72" spans="1:65" ht="12" customHeight="1">
      <c r="A72" s="81" t="s">
        <v>37</v>
      </c>
      <c r="B72" s="129" t="s">
        <v>105</v>
      </c>
      <c r="C72" s="82">
        <v>74641478.598437503</v>
      </c>
      <c r="D72" s="74">
        <f t="shared" ref="D72:D81" si="14">(C72/$C$142)*100</f>
        <v>0.2135773438305085</v>
      </c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>
        <f>$D$72/15</f>
        <v>1.4238489588700566E-2</v>
      </c>
      <c r="AE72" s="68">
        <f t="shared" ref="AE72:AR72" si="15">$D$72/15</f>
        <v>1.4238489588700566E-2</v>
      </c>
      <c r="AF72" s="68">
        <f t="shared" si="15"/>
        <v>1.4238489588700566E-2</v>
      </c>
      <c r="AG72" s="69"/>
      <c r="AH72" s="69"/>
      <c r="AI72" s="68">
        <f t="shared" si="15"/>
        <v>1.4238489588700566E-2</v>
      </c>
      <c r="AJ72" s="68">
        <f t="shared" si="15"/>
        <v>1.4238489588700566E-2</v>
      </c>
      <c r="AK72" s="68">
        <f t="shared" si="15"/>
        <v>1.4238489588700566E-2</v>
      </c>
      <c r="AL72" s="68">
        <f t="shared" si="15"/>
        <v>1.4238489588700566E-2</v>
      </c>
      <c r="AM72" s="68">
        <f t="shared" si="15"/>
        <v>1.4238489588700566E-2</v>
      </c>
      <c r="AN72" s="68">
        <f t="shared" si="15"/>
        <v>1.4238489588700566E-2</v>
      </c>
      <c r="AO72" s="68">
        <f t="shared" si="15"/>
        <v>1.4238489588700566E-2</v>
      </c>
      <c r="AP72" s="68">
        <f t="shared" si="15"/>
        <v>1.4238489588700566E-2</v>
      </c>
      <c r="AQ72" s="68">
        <f t="shared" si="15"/>
        <v>1.4238489588700566E-2</v>
      </c>
      <c r="AR72" s="68">
        <f t="shared" si="15"/>
        <v>1.4238489588700566E-2</v>
      </c>
      <c r="AS72" s="68">
        <f>AR72</f>
        <v>1.4238489588700566E-2</v>
      </c>
      <c r="AT72" s="68">
        <f>AS72</f>
        <v>1.4238489588700566E-2</v>
      </c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128"/>
    </row>
    <row r="73" spans="1:65" ht="12" customHeight="1">
      <c r="A73" s="81" t="s">
        <v>38</v>
      </c>
      <c r="B73" s="129" t="s">
        <v>106</v>
      </c>
      <c r="C73" s="82">
        <v>80608989.284575</v>
      </c>
      <c r="D73" s="74">
        <f t="shared" si="14"/>
        <v>0.23065263635629324</v>
      </c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>
        <v>0.02</v>
      </c>
      <c r="AF73" s="68">
        <v>0.03</v>
      </c>
      <c r="AG73" s="69"/>
      <c r="AH73" s="69"/>
      <c r="AI73" s="68">
        <v>0.01</v>
      </c>
      <c r="AJ73" s="68">
        <f>AI73</f>
        <v>0.01</v>
      </c>
      <c r="AK73" s="68">
        <f>AJ73</f>
        <v>0.01</v>
      </c>
      <c r="AL73" s="68">
        <f>AK73</f>
        <v>0.01</v>
      </c>
      <c r="AM73" s="68">
        <f t="shared" ref="AM73:AT73" si="16">AL73</f>
        <v>0.01</v>
      </c>
      <c r="AN73" s="68">
        <f t="shared" si="16"/>
        <v>0.01</v>
      </c>
      <c r="AO73" s="68">
        <f t="shared" si="16"/>
        <v>0.01</v>
      </c>
      <c r="AP73" s="68">
        <f t="shared" si="16"/>
        <v>0.01</v>
      </c>
      <c r="AQ73" s="68">
        <f t="shared" si="16"/>
        <v>0.01</v>
      </c>
      <c r="AR73" s="68">
        <f t="shared" si="16"/>
        <v>0.01</v>
      </c>
      <c r="AS73" s="68">
        <f t="shared" si="16"/>
        <v>0.01</v>
      </c>
      <c r="AT73" s="68">
        <f t="shared" si="16"/>
        <v>0.01</v>
      </c>
      <c r="AU73" s="68">
        <f t="shared" ref="AU73:AZ73" si="17">AT73</f>
        <v>0.01</v>
      </c>
      <c r="AV73" s="68">
        <f t="shared" si="17"/>
        <v>0.01</v>
      </c>
      <c r="AW73" s="68">
        <f t="shared" si="17"/>
        <v>0.01</v>
      </c>
      <c r="AX73" s="68">
        <f t="shared" si="17"/>
        <v>0.01</v>
      </c>
      <c r="AY73" s="68">
        <f t="shared" si="17"/>
        <v>0.01</v>
      </c>
      <c r="AZ73" s="68">
        <f t="shared" si="17"/>
        <v>0.01</v>
      </c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128"/>
    </row>
    <row r="74" spans="1:65" ht="12" customHeight="1">
      <c r="A74" s="81" t="s">
        <v>39</v>
      </c>
      <c r="B74" s="129" t="s">
        <v>107</v>
      </c>
      <c r="C74" s="82">
        <v>31820588.608175002</v>
      </c>
      <c r="D74" s="74">
        <f t="shared" si="14"/>
        <v>9.1050672115163878E-2</v>
      </c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>
        <f>$D$74/15</f>
        <v>6.0700448076775916E-3</v>
      </c>
      <c r="AG74" s="69"/>
      <c r="AH74" s="69"/>
      <c r="AI74" s="68">
        <f t="shared" ref="AI74:AV74" si="18">$D$74/15</f>
        <v>6.0700448076775916E-3</v>
      </c>
      <c r="AJ74" s="68">
        <f t="shared" si="18"/>
        <v>6.0700448076775916E-3</v>
      </c>
      <c r="AK74" s="68">
        <f t="shared" si="18"/>
        <v>6.0700448076775916E-3</v>
      </c>
      <c r="AL74" s="68">
        <f t="shared" si="18"/>
        <v>6.0700448076775916E-3</v>
      </c>
      <c r="AM74" s="68">
        <f t="shared" si="18"/>
        <v>6.0700448076775916E-3</v>
      </c>
      <c r="AN74" s="68">
        <f t="shared" si="18"/>
        <v>6.0700448076775916E-3</v>
      </c>
      <c r="AO74" s="68">
        <f t="shared" si="18"/>
        <v>6.0700448076775916E-3</v>
      </c>
      <c r="AP74" s="68">
        <f t="shared" si="18"/>
        <v>6.0700448076775916E-3</v>
      </c>
      <c r="AQ74" s="68">
        <f t="shared" si="18"/>
        <v>6.0700448076775916E-3</v>
      </c>
      <c r="AR74" s="68">
        <f t="shared" si="18"/>
        <v>6.0700448076775916E-3</v>
      </c>
      <c r="AS74" s="68">
        <f t="shared" si="18"/>
        <v>6.0700448076775916E-3</v>
      </c>
      <c r="AT74" s="68">
        <f t="shared" si="18"/>
        <v>6.0700448076775916E-3</v>
      </c>
      <c r="AU74" s="68">
        <f t="shared" si="18"/>
        <v>6.0700448076775916E-3</v>
      </c>
      <c r="AV74" s="68">
        <f t="shared" si="18"/>
        <v>6.0700448076775916E-3</v>
      </c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128"/>
    </row>
    <row r="75" spans="1:65" ht="12" customHeight="1">
      <c r="A75" s="81" t="s">
        <v>40</v>
      </c>
      <c r="B75" s="129" t="s">
        <v>109</v>
      </c>
      <c r="C75" s="82">
        <v>68240790.223175019</v>
      </c>
      <c r="D75" s="74">
        <f t="shared" si="14"/>
        <v>0.19526256701278361</v>
      </c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9"/>
      <c r="AH75" s="69"/>
      <c r="AI75" s="68">
        <f>$D$75/15</f>
        <v>1.3017504467518906E-2</v>
      </c>
      <c r="AJ75" s="68">
        <f t="shared" ref="AJ75:AW75" si="19">$D$75/15</f>
        <v>1.3017504467518906E-2</v>
      </c>
      <c r="AK75" s="68">
        <f t="shared" si="19"/>
        <v>1.3017504467518906E-2</v>
      </c>
      <c r="AL75" s="68">
        <f t="shared" si="19"/>
        <v>1.3017504467518906E-2</v>
      </c>
      <c r="AM75" s="68">
        <f t="shared" si="19"/>
        <v>1.3017504467518906E-2</v>
      </c>
      <c r="AN75" s="68">
        <f t="shared" si="19"/>
        <v>1.3017504467518906E-2</v>
      </c>
      <c r="AO75" s="68">
        <f t="shared" si="19"/>
        <v>1.3017504467518906E-2</v>
      </c>
      <c r="AP75" s="68">
        <f t="shared" si="19"/>
        <v>1.3017504467518906E-2</v>
      </c>
      <c r="AQ75" s="68">
        <f t="shared" si="19"/>
        <v>1.3017504467518906E-2</v>
      </c>
      <c r="AR75" s="68">
        <f t="shared" si="19"/>
        <v>1.3017504467518906E-2</v>
      </c>
      <c r="AS75" s="68">
        <f t="shared" si="19"/>
        <v>1.3017504467518906E-2</v>
      </c>
      <c r="AT75" s="68">
        <f t="shared" si="19"/>
        <v>1.3017504467518906E-2</v>
      </c>
      <c r="AU75" s="68">
        <f t="shared" si="19"/>
        <v>1.3017504467518906E-2</v>
      </c>
      <c r="AV75" s="68">
        <f t="shared" si="19"/>
        <v>1.3017504467518906E-2</v>
      </c>
      <c r="AW75" s="68">
        <f t="shared" si="19"/>
        <v>1.3017504467518906E-2</v>
      </c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128"/>
    </row>
    <row r="76" spans="1:65" ht="12" customHeight="1">
      <c r="A76" s="81" t="s">
        <v>41</v>
      </c>
      <c r="B76" s="130" t="s">
        <v>108</v>
      </c>
      <c r="C76" s="82">
        <v>173411036.69999999</v>
      </c>
      <c r="D76" s="74">
        <f t="shared" si="14"/>
        <v>0.4961941979811762</v>
      </c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9"/>
      <c r="AH76" s="69"/>
      <c r="AI76" s="68">
        <v>0.01</v>
      </c>
      <c r="AJ76" s="68">
        <v>0.01</v>
      </c>
      <c r="AK76" s="68">
        <v>0.01</v>
      </c>
      <c r="AL76" s="68">
        <v>0.01</v>
      </c>
      <c r="AM76" s="68">
        <v>0.04</v>
      </c>
      <c r="AN76" s="68">
        <v>0.04</v>
      </c>
      <c r="AO76" s="68">
        <v>0.04</v>
      </c>
      <c r="AP76" s="68">
        <f t="shared" ref="AP76:AZ76" si="20">$D$76/18</f>
        <v>2.7566344332287565E-2</v>
      </c>
      <c r="AQ76" s="68">
        <f t="shared" si="20"/>
        <v>2.7566344332287565E-2</v>
      </c>
      <c r="AR76" s="68">
        <f t="shared" si="20"/>
        <v>2.7566344332287565E-2</v>
      </c>
      <c r="AS76" s="68">
        <f t="shared" si="20"/>
        <v>2.7566344332287565E-2</v>
      </c>
      <c r="AT76" s="68">
        <f t="shared" si="20"/>
        <v>2.7566344332287565E-2</v>
      </c>
      <c r="AU76" s="68">
        <f t="shared" si="20"/>
        <v>2.7566344332287565E-2</v>
      </c>
      <c r="AV76" s="68">
        <f t="shared" si="20"/>
        <v>2.7566344332287565E-2</v>
      </c>
      <c r="AW76" s="68">
        <f t="shared" si="20"/>
        <v>2.7566344332287565E-2</v>
      </c>
      <c r="AX76" s="68">
        <f t="shared" si="20"/>
        <v>2.7566344332287565E-2</v>
      </c>
      <c r="AY76" s="68">
        <f t="shared" si="20"/>
        <v>2.7566344332287565E-2</v>
      </c>
      <c r="AZ76" s="68">
        <f t="shared" si="20"/>
        <v>2.7566344332287565E-2</v>
      </c>
      <c r="BA76" s="68">
        <f>$D$76/18</f>
        <v>2.7566344332287565E-2</v>
      </c>
      <c r="BB76" s="68">
        <f>-0.00154189261578541+0.00693995860951097</f>
        <v>5.3980659937255598E-3</v>
      </c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128"/>
    </row>
    <row r="77" spans="1:65" ht="12" customHeight="1">
      <c r="A77" s="81" t="s">
        <v>42</v>
      </c>
      <c r="B77" s="129" t="s">
        <v>110</v>
      </c>
      <c r="C77" s="82">
        <v>175931608.838175</v>
      </c>
      <c r="D77" s="74">
        <f t="shared" si="14"/>
        <v>0.50340650288607769</v>
      </c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9"/>
      <c r="AH77" s="69"/>
      <c r="AI77" s="68"/>
      <c r="AJ77" s="68"/>
      <c r="AK77" s="68"/>
      <c r="AL77" s="68">
        <f>$D$77/18</f>
        <v>2.7967027938115428E-2</v>
      </c>
      <c r="AM77" s="68">
        <f t="shared" ref="AM77:BC77" si="21">$D$77/18</f>
        <v>2.7967027938115428E-2</v>
      </c>
      <c r="AN77" s="68">
        <f t="shared" si="21"/>
        <v>2.7967027938115428E-2</v>
      </c>
      <c r="AO77" s="68">
        <f t="shared" si="21"/>
        <v>2.7967027938115428E-2</v>
      </c>
      <c r="AP77" s="68">
        <f t="shared" si="21"/>
        <v>2.7967027938115428E-2</v>
      </c>
      <c r="AQ77" s="68">
        <f t="shared" si="21"/>
        <v>2.7967027938115428E-2</v>
      </c>
      <c r="AR77" s="68">
        <f t="shared" si="21"/>
        <v>2.7967027938115428E-2</v>
      </c>
      <c r="AS77" s="68">
        <f t="shared" si="21"/>
        <v>2.7967027938115428E-2</v>
      </c>
      <c r="AT77" s="68">
        <f t="shared" si="21"/>
        <v>2.7967027938115428E-2</v>
      </c>
      <c r="AU77" s="68">
        <f t="shared" si="21"/>
        <v>2.7967027938115428E-2</v>
      </c>
      <c r="AV77" s="68">
        <f t="shared" si="21"/>
        <v>2.7967027938115428E-2</v>
      </c>
      <c r="AW77" s="68">
        <f t="shared" si="21"/>
        <v>2.7967027938115428E-2</v>
      </c>
      <c r="AX77" s="68">
        <f t="shared" si="21"/>
        <v>2.7967027938115428E-2</v>
      </c>
      <c r="AY77" s="68">
        <f t="shared" si="21"/>
        <v>2.7967027938115428E-2</v>
      </c>
      <c r="AZ77" s="68">
        <f t="shared" si="21"/>
        <v>2.7967027938115428E-2</v>
      </c>
      <c r="BA77" s="68">
        <f t="shared" si="21"/>
        <v>2.7967027938115428E-2</v>
      </c>
      <c r="BB77" s="68">
        <f>$D$77/18</f>
        <v>2.7967027938115428E-2</v>
      </c>
      <c r="BC77" s="68">
        <f t="shared" si="21"/>
        <v>2.7967027938115428E-2</v>
      </c>
      <c r="BD77" s="68"/>
      <c r="BE77" s="68"/>
      <c r="BF77" s="68"/>
      <c r="BG77" s="68"/>
      <c r="BH77" s="68"/>
      <c r="BI77" s="68"/>
      <c r="BJ77" s="68"/>
      <c r="BK77" s="68"/>
      <c r="BL77" s="68"/>
      <c r="BM77" s="128"/>
    </row>
    <row r="78" spans="1:65" ht="12" customHeight="1">
      <c r="A78" s="81" t="s">
        <v>43</v>
      </c>
      <c r="B78" s="129" t="s">
        <v>111</v>
      </c>
      <c r="C78" s="82">
        <v>45528455.358175002</v>
      </c>
      <c r="D78" s="74">
        <f t="shared" si="14"/>
        <v>0.13027403458093412</v>
      </c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9"/>
      <c r="AH78" s="69"/>
      <c r="AI78" s="68"/>
      <c r="AJ78" s="68"/>
      <c r="AK78" s="68"/>
      <c r="AL78" s="68">
        <f>$D$78/25</f>
        <v>5.2109613832373647E-3</v>
      </c>
      <c r="AM78" s="68">
        <f t="shared" ref="AM78:BH78" si="22">$D$78/25</f>
        <v>5.2109613832373647E-3</v>
      </c>
      <c r="AN78" s="68">
        <f t="shared" si="22"/>
        <v>5.2109613832373647E-3</v>
      </c>
      <c r="AO78" s="68">
        <f t="shared" si="22"/>
        <v>5.2109613832373647E-3</v>
      </c>
      <c r="AP78" s="68">
        <f t="shared" si="22"/>
        <v>5.2109613832373647E-3</v>
      </c>
      <c r="AQ78" s="68">
        <f t="shared" si="22"/>
        <v>5.2109613832373647E-3</v>
      </c>
      <c r="AR78" s="68">
        <f t="shared" si="22"/>
        <v>5.2109613832373647E-3</v>
      </c>
      <c r="AS78" s="68">
        <f t="shared" si="22"/>
        <v>5.2109613832373647E-3</v>
      </c>
      <c r="AT78" s="68">
        <f t="shared" si="22"/>
        <v>5.2109613832373647E-3</v>
      </c>
      <c r="AU78" s="68">
        <f t="shared" si="22"/>
        <v>5.2109613832373647E-3</v>
      </c>
      <c r="AV78" s="68">
        <f t="shared" si="22"/>
        <v>5.2109613832373647E-3</v>
      </c>
      <c r="AW78" s="68">
        <f t="shared" si="22"/>
        <v>5.2109613832373647E-3</v>
      </c>
      <c r="AX78" s="68">
        <f t="shared" si="22"/>
        <v>5.2109613832373647E-3</v>
      </c>
      <c r="AY78" s="68">
        <f t="shared" si="22"/>
        <v>5.2109613832373647E-3</v>
      </c>
      <c r="AZ78" s="68">
        <f t="shared" si="22"/>
        <v>5.2109613832373647E-3</v>
      </c>
      <c r="BA78" s="68">
        <f t="shared" si="22"/>
        <v>5.2109613832373647E-3</v>
      </c>
      <c r="BB78" s="68">
        <f t="shared" si="22"/>
        <v>5.2109613832373647E-3</v>
      </c>
      <c r="BC78" s="68">
        <f t="shared" si="22"/>
        <v>5.2109613832373647E-3</v>
      </c>
      <c r="BD78" s="68">
        <f t="shared" si="22"/>
        <v>5.2109613832373647E-3</v>
      </c>
      <c r="BE78" s="68">
        <f t="shared" si="22"/>
        <v>5.2109613832373647E-3</v>
      </c>
      <c r="BF78" s="68">
        <f t="shared" si="22"/>
        <v>5.2109613832373647E-3</v>
      </c>
      <c r="BG78" s="68">
        <f t="shared" si="22"/>
        <v>5.2109613832373647E-3</v>
      </c>
      <c r="BH78" s="68">
        <f t="shared" si="22"/>
        <v>5.2109613832373647E-3</v>
      </c>
      <c r="BI78" s="68">
        <f>$D$78/25</f>
        <v>5.2109613832373647E-3</v>
      </c>
      <c r="BJ78" s="68">
        <f>$D$78/25</f>
        <v>5.2109613832373647E-3</v>
      </c>
      <c r="BK78" s="68"/>
      <c r="BL78" s="68"/>
      <c r="BM78" s="128"/>
    </row>
    <row r="79" spans="1:65" ht="12" customHeight="1">
      <c r="A79" s="81" t="s">
        <v>114</v>
      </c>
      <c r="B79" s="129" t="s">
        <v>112</v>
      </c>
      <c r="C79" s="82">
        <v>40414118.458175004</v>
      </c>
      <c r="D79" s="74">
        <f t="shared" si="14"/>
        <v>0.11563999314624016</v>
      </c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9"/>
      <c r="AH79" s="69"/>
      <c r="AI79" s="68"/>
      <c r="AJ79" s="68"/>
      <c r="AK79" s="68"/>
      <c r="AL79" s="68">
        <f>$D$79/25</f>
        <v>4.6255997258496063E-3</v>
      </c>
      <c r="AM79" s="68">
        <f t="shared" ref="AM79:BI79" si="23">$D$79/25</f>
        <v>4.6255997258496063E-3</v>
      </c>
      <c r="AN79" s="68">
        <f t="shared" si="23"/>
        <v>4.6255997258496063E-3</v>
      </c>
      <c r="AO79" s="68">
        <f t="shared" si="23"/>
        <v>4.6255997258496063E-3</v>
      </c>
      <c r="AP79" s="68">
        <f t="shared" si="23"/>
        <v>4.6255997258496063E-3</v>
      </c>
      <c r="AQ79" s="68">
        <f t="shared" si="23"/>
        <v>4.6255997258496063E-3</v>
      </c>
      <c r="AR79" s="68">
        <f t="shared" si="23"/>
        <v>4.6255997258496063E-3</v>
      </c>
      <c r="AS79" s="68">
        <f t="shared" si="23"/>
        <v>4.6255997258496063E-3</v>
      </c>
      <c r="AT79" s="68">
        <f t="shared" si="23"/>
        <v>4.6255997258496063E-3</v>
      </c>
      <c r="AU79" s="68">
        <f t="shared" si="23"/>
        <v>4.6255997258496063E-3</v>
      </c>
      <c r="AV79" s="68">
        <f t="shared" si="23"/>
        <v>4.6255997258496063E-3</v>
      </c>
      <c r="AW79" s="68">
        <f t="shared" si="23"/>
        <v>4.6255997258496063E-3</v>
      </c>
      <c r="AX79" s="68">
        <f t="shared" si="23"/>
        <v>4.6255997258496063E-3</v>
      </c>
      <c r="AY79" s="68">
        <f t="shared" si="23"/>
        <v>4.6255997258496063E-3</v>
      </c>
      <c r="AZ79" s="68">
        <f t="shared" si="23"/>
        <v>4.6255997258496063E-3</v>
      </c>
      <c r="BA79" s="68">
        <f t="shared" si="23"/>
        <v>4.6255997258496063E-3</v>
      </c>
      <c r="BB79" s="68">
        <f t="shared" si="23"/>
        <v>4.6255997258496063E-3</v>
      </c>
      <c r="BC79" s="68">
        <f t="shared" si="23"/>
        <v>4.6255997258496063E-3</v>
      </c>
      <c r="BD79" s="68">
        <f t="shared" si="23"/>
        <v>4.6255997258496063E-3</v>
      </c>
      <c r="BE79" s="68">
        <f t="shared" si="23"/>
        <v>4.6255997258496063E-3</v>
      </c>
      <c r="BF79" s="68">
        <f t="shared" si="23"/>
        <v>4.6255997258496063E-3</v>
      </c>
      <c r="BG79" s="68">
        <f t="shared" si="23"/>
        <v>4.6255997258496063E-3</v>
      </c>
      <c r="BH79" s="68">
        <f t="shared" si="23"/>
        <v>4.6255997258496063E-3</v>
      </c>
      <c r="BI79" s="68">
        <f t="shared" si="23"/>
        <v>4.6255997258496063E-3</v>
      </c>
      <c r="BJ79" s="68">
        <f>$D$79/25</f>
        <v>4.6255997258496063E-3</v>
      </c>
      <c r="BK79" s="68"/>
      <c r="BL79" s="68"/>
      <c r="BM79" s="128"/>
    </row>
    <row r="80" spans="1:65" ht="12" customHeight="1">
      <c r="A80" s="81" t="s">
        <v>115</v>
      </c>
      <c r="B80" s="129" t="s">
        <v>113</v>
      </c>
      <c r="C80" s="82">
        <v>15603695.838175001</v>
      </c>
      <c r="D80" s="74">
        <f t="shared" si="14"/>
        <v>4.464804253122525E-2</v>
      </c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9"/>
      <c r="AH80" s="69"/>
      <c r="AI80" s="68"/>
      <c r="AJ80" s="68"/>
      <c r="AK80" s="68"/>
      <c r="AL80" s="68">
        <f>$D$80/10</f>
        <v>4.4648042531225248E-3</v>
      </c>
      <c r="AM80" s="68">
        <f t="shared" ref="AM80:AU80" si="24">$D$80/10</f>
        <v>4.4648042531225248E-3</v>
      </c>
      <c r="AN80" s="68">
        <f t="shared" si="24"/>
        <v>4.4648042531225248E-3</v>
      </c>
      <c r="AO80" s="68">
        <f t="shared" si="24"/>
        <v>4.4648042531225248E-3</v>
      </c>
      <c r="AP80" s="68">
        <f t="shared" si="24"/>
        <v>4.4648042531225248E-3</v>
      </c>
      <c r="AQ80" s="68">
        <f t="shared" si="24"/>
        <v>4.4648042531225248E-3</v>
      </c>
      <c r="AR80" s="68">
        <f t="shared" si="24"/>
        <v>4.4648042531225248E-3</v>
      </c>
      <c r="AS80" s="68">
        <f>$D$80/10</f>
        <v>4.4648042531225248E-3</v>
      </c>
      <c r="AT80" s="68">
        <f t="shared" si="24"/>
        <v>4.4648042531225248E-3</v>
      </c>
      <c r="AU80" s="68">
        <f t="shared" si="24"/>
        <v>4.4648042531225248E-3</v>
      </c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128"/>
    </row>
    <row r="81" spans="1:65" ht="12" customHeight="1">
      <c r="A81" s="81" t="s">
        <v>151</v>
      </c>
      <c r="B81" s="129" t="s">
        <v>135</v>
      </c>
      <c r="C81" s="82">
        <v>104231712.26332502</v>
      </c>
      <c r="D81" s="74">
        <f t="shared" si="14"/>
        <v>0.29824613158953162</v>
      </c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9"/>
      <c r="AH81" s="69"/>
      <c r="AI81" s="68"/>
      <c r="AJ81" s="68"/>
      <c r="AK81" s="68"/>
      <c r="AL81" s="68"/>
      <c r="AM81" s="68"/>
      <c r="AN81" s="68">
        <f>$D$81/10</f>
        <v>2.9824613158953163E-2</v>
      </c>
      <c r="AO81" s="68">
        <f t="shared" ref="AO81:AW81" si="25">$D$81/10</f>
        <v>2.9824613158953163E-2</v>
      </c>
      <c r="AP81" s="68">
        <f t="shared" si="25"/>
        <v>2.9824613158953163E-2</v>
      </c>
      <c r="AQ81" s="68">
        <f t="shared" si="25"/>
        <v>2.9824613158953163E-2</v>
      </c>
      <c r="AR81" s="68">
        <f t="shared" si="25"/>
        <v>2.9824613158953163E-2</v>
      </c>
      <c r="AS81" s="68">
        <f t="shared" si="25"/>
        <v>2.9824613158953163E-2</v>
      </c>
      <c r="AT81" s="68">
        <f t="shared" si="25"/>
        <v>2.9824613158953163E-2</v>
      </c>
      <c r="AU81" s="68">
        <f t="shared" si="25"/>
        <v>2.9824613158953163E-2</v>
      </c>
      <c r="AV81" s="68">
        <f t="shared" si="25"/>
        <v>2.9824613158953163E-2</v>
      </c>
      <c r="AW81" s="68">
        <f t="shared" si="25"/>
        <v>2.9824613158953163E-2</v>
      </c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128"/>
    </row>
    <row r="82" spans="1:65" ht="12" customHeight="1">
      <c r="A82" s="80">
        <v>4.2</v>
      </c>
      <c r="B82" s="129" t="s">
        <v>116</v>
      </c>
      <c r="C82" s="79"/>
      <c r="D82" s="74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133"/>
      <c r="AE82" s="133"/>
      <c r="AF82" s="133"/>
      <c r="AG82" s="69"/>
      <c r="AH82" s="69"/>
      <c r="AI82" s="45"/>
      <c r="AJ82" s="45"/>
      <c r="AK82" s="45"/>
      <c r="AL82" s="45"/>
      <c r="AM82" s="45"/>
      <c r="AN82" s="45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128"/>
    </row>
    <row r="83" spans="1:65" ht="12" customHeight="1">
      <c r="A83" s="81" t="s">
        <v>44</v>
      </c>
      <c r="B83" s="129" t="s">
        <v>105</v>
      </c>
      <c r="C83" s="82">
        <v>143585034.76032102</v>
      </c>
      <c r="D83" s="74">
        <f t="shared" ref="D83:D92" si="26">(C83/$C$142)*100</f>
        <v>0.41085078851268303</v>
      </c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>
        <f>$D$83/10</f>
        <v>4.1085078851268303E-2</v>
      </c>
      <c r="X83" s="68">
        <f t="shared" ref="X83:AF83" si="27">$D$83/10</f>
        <v>4.1085078851268303E-2</v>
      </c>
      <c r="Y83" s="68">
        <f t="shared" si="27"/>
        <v>4.1085078851268303E-2</v>
      </c>
      <c r="Z83" s="68">
        <f t="shared" si="27"/>
        <v>4.1085078851268303E-2</v>
      </c>
      <c r="AA83" s="68">
        <f t="shared" si="27"/>
        <v>4.1085078851268303E-2</v>
      </c>
      <c r="AB83" s="68">
        <f t="shared" si="27"/>
        <v>4.1085078851268303E-2</v>
      </c>
      <c r="AC83" s="68">
        <f t="shared" si="27"/>
        <v>4.1085078851268303E-2</v>
      </c>
      <c r="AD83" s="68">
        <f t="shared" si="27"/>
        <v>4.1085078851268303E-2</v>
      </c>
      <c r="AE83" s="68">
        <f t="shared" si="27"/>
        <v>4.1085078851268303E-2</v>
      </c>
      <c r="AF83" s="68">
        <f t="shared" si="27"/>
        <v>4.1085078851268303E-2</v>
      </c>
      <c r="AG83" s="69"/>
      <c r="AH83" s="69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128"/>
    </row>
    <row r="84" spans="1:65" ht="12" customHeight="1">
      <c r="A84" s="81" t="s">
        <v>45</v>
      </c>
      <c r="B84" s="129" t="s">
        <v>106</v>
      </c>
      <c r="C84" s="82">
        <v>249696866.5933814</v>
      </c>
      <c r="D84" s="74">
        <f t="shared" si="26"/>
        <v>0.71447664932687449</v>
      </c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>
        <f>$D$84/18</f>
        <v>3.9693147184826361E-2</v>
      </c>
      <c r="Y84" s="68">
        <f t="shared" ref="Y84:AP84" si="28">$D$84/18</f>
        <v>3.9693147184826361E-2</v>
      </c>
      <c r="Z84" s="68">
        <f t="shared" si="28"/>
        <v>3.9693147184826361E-2</v>
      </c>
      <c r="AA84" s="68">
        <f t="shared" si="28"/>
        <v>3.9693147184826361E-2</v>
      </c>
      <c r="AB84" s="68">
        <f t="shared" si="28"/>
        <v>3.9693147184826361E-2</v>
      </c>
      <c r="AC84" s="68">
        <f t="shared" si="28"/>
        <v>3.9693147184826361E-2</v>
      </c>
      <c r="AD84" s="68">
        <f t="shared" si="28"/>
        <v>3.9693147184826361E-2</v>
      </c>
      <c r="AE84" s="68">
        <f t="shared" si="28"/>
        <v>3.9693147184826361E-2</v>
      </c>
      <c r="AF84" s="68">
        <f t="shared" si="28"/>
        <v>3.9693147184826361E-2</v>
      </c>
      <c r="AG84" s="69"/>
      <c r="AH84" s="69"/>
      <c r="AI84" s="68">
        <v>0.02</v>
      </c>
      <c r="AJ84" s="68">
        <v>0.02</v>
      </c>
      <c r="AK84" s="68">
        <v>0.02</v>
      </c>
      <c r="AL84" s="68">
        <v>0.06</v>
      </c>
      <c r="AM84" s="68">
        <v>0.06</v>
      </c>
      <c r="AN84" s="68">
        <v>0.06</v>
      </c>
      <c r="AO84" s="68">
        <f>$D$84/18</f>
        <v>3.9693147184826361E-2</v>
      </c>
      <c r="AP84" s="68">
        <f t="shared" si="28"/>
        <v>3.9693147184826361E-2</v>
      </c>
      <c r="AQ84" s="68">
        <v>0.02</v>
      </c>
      <c r="AR84" s="68">
        <f>AQ84-0.00214796970621556</f>
        <v>1.7852030293784439E-2</v>
      </c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128"/>
    </row>
    <row r="85" spans="1:65" ht="12" customHeight="1">
      <c r="A85" s="81" t="s">
        <v>46</v>
      </c>
      <c r="B85" s="129" t="s">
        <v>107</v>
      </c>
      <c r="C85" s="82">
        <v>299552673.47270709</v>
      </c>
      <c r="D85" s="74">
        <f t="shared" si="26"/>
        <v>0.85713286417892154</v>
      </c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>
        <f>$D$85/18</f>
        <v>4.7618492454384528E-2</v>
      </c>
      <c r="Z85" s="68">
        <f t="shared" ref="Z85:AO85" si="29">$D$85/18</f>
        <v>4.7618492454384528E-2</v>
      </c>
      <c r="AA85" s="68">
        <f t="shared" si="29"/>
        <v>4.7618492454384528E-2</v>
      </c>
      <c r="AB85" s="68">
        <f t="shared" si="29"/>
        <v>4.7618492454384528E-2</v>
      </c>
      <c r="AC85" s="68">
        <f t="shared" si="29"/>
        <v>4.7618492454384528E-2</v>
      </c>
      <c r="AD85" s="68">
        <f t="shared" si="29"/>
        <v>4.7618492454384528E-2</v>
      </c>
      <c r="AE85" s="68">
        <f t="shared" si="29"/>
        <v>4.7618492454384528E-2</v>
      </c>
      <c r="AF85" s="68">
        <f t="shared" si="29"/>
        <v>4.7618492454384528E-2</v>
      </c>
      <c r="AG85" s="69"/>
      <c r="AH85" s="69"/>
      <c r="AI85" s="68">
        <f t="shared" si="29"/>
        <v>4.7618492454384528E-2</v>
      </c>
      <c r="AJ85" s="68">
        <f t="shared" si="29"/>
        <v>4.7618492454384528E-2</v>
      </c>
      <c r="AK85" s="68">
        <v>0.03</v>
      </c>
      <c r="AL85" s="68">
        <v>0.06</v>
      </c>
      <c r="AM85" s="68">
        <v>0.06</v>
      </c>
      <c r="AN85" s="68">
        <f t="shared" si="29"/>
        <v>4.7618492454384528E-2</v>
      </c>
      <c r="AO85" s="68">
        <f t="shared" si="29"/>
        <v>4.7618492454384528E-2</v>
      </c>
      <c r="AP85" s="68">
        <v>0.06</v>
      </c>
      <c r="AQ85" s="68">
        <f>AP85</f>
        <v>0.06</v>
      </c>
      <c r="AR85" s="68">
        <f>0.02-0.004289045273693</f>
        <v>1.5710954726307E-2</v>
      </c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128"/>
    </row>
    <row r="86" spans="1:65" ht="12" customHeight="1">
      <c r="A86" s="81" t="s">
        <v>47</v>
      </c>
      <c r="B86" s="129" t="s">
        <v>109</v>
      </c>
      <c r="C86" s="82">
        <v>449634592.40401709</v>
      </c>
      <c r="D86" s="74">
        <f t="shared" si="26"/>
        <v>1.2865736818613021</v>
      </c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>
        <f>$D$86/18</f>
        <v>7.1476315658961231E-2</v>
      </c>
      <c r="AA86" s="68">
        <f t="shared" ref="AA86:AR86" si="30">$D$86/18</f>
        <v>7.1476315658961231E-2</v>
      </c>
      <c r="AB86" s="68">
        <f t="shared" si="30"/>
        <v>7.1476315658961231E-2</v>
      </c>
      <c r="AC86" s="68">
        <f t="shared" si="30"/>
        <v>7.1476315658961231E-2</v>
      </c>
      <c r="AD86" s="68">
        <f t="shared" si="30"/>
        <v>7.1476315658961231E-2</v>
      </c>
      <c r="AE86" s="68">
        <f t="shared" si="30"/>
        <v>7.1476315658961231E-2</v>
      </c>
      <c r="AF86" s="68">
        <f t="shared" si="30"/>
        <v>7.1476315658961231E-2</v>
      </c>
      <c r="AG86" s="69"/>
      <c r="AH86" s="69"/>
      <c r="AI86" s="68">
        <v>0.05</v>
      </c>
      <c r="AJ86" s="68">
        <v>0.05</v>
      </c>
      <c r="AK86" s="68">
        <v>0.05</v>
      </c>
      <c r="AL86" s="68">
        <v>0.08</v>
      </c>
      <c r="AM86" s="68">
        <v>0.08</v>
      </c>
      <c r="AN86" s="68">
        <v>0.09</v>
      </c>
      <c r="AO86" s="68">
        <v>0.09</v>
      </c>
      <c r="AP86" s="68">
        <f t="shared" si="30"/>
        <v>7.1476315658961231E-2</v>
      </c>
      <c r="AQ86" s="68">
        <f t="shared" si="30"/>
        <v>7.1476315658961231E-2</v>
      </c>
      <c r="AR86" s="68">
        <f t="shared" si="30"/>
        <v>7.1476315658961231E-2</v>
      </c>
      <c r="AS86" s="68">
        <f>0.08+0.00181052527168957</f>
        <v>8.1810525271689569E-2</v>
      </c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128"/>
    </row>
    <row r="87" spans="1:65" ht="12" customHeight="1">
      <c r="A87" s="81" t="s">
        <v>48</v>
      </c>
      <c r="B87" s="130" t="s">
        <v>108</v>
      </c>
      <c r="C87" s="82">
        <v>257710926.67804274</v>
      </c>
      <c r="D87" s="74">
        <f t="shared" si="26"/>
        <v>0.73740788941374891</v>
      </c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9"/>
      <c r="AH87" s="69"/>
      <c r="AI87" s="68"/>
      <c r="AJ87" s="68">
        <f>$D$87/15</f>
        <v>4.9160525960916593E-2</v>
      </c>
      <c r="AK87" s="68">
        <f t="shared" ref="AK87:AW87" si="31">$D$87/15</f>
        <v>4.9160525960916593E-2</v>
      </c>
      <c r="AL87" s="68">
        <f t="shared" si="31"/>
        <v>4.9160525960916593E-2</v>
      </c>
      <c r="AM87" s="68">
        <f t="shared" si="31"/>
        <v>4.9160525960916593E-2</v>
      </c>
      <c r="AN87" s="68">
        <f t="shared" si="31"/>
        <v>4.9160525960916593E-2</v>
      </c>
      <c r="AO87" s="68">
        <f t="shared" si="31"/>
        <v>4.9160525960916593E-2</v>
      </c>
      <c r="AP87" s="68">
        <f t="shared" si="31"/>
        <v>4.9160525960916593E-2</v>
      </c>
      <c r="AQ87" s="68">
        <f t="shared" si="31"/>
        <v>4.9160525960916593E-2</v>
      </c>
      <c r="AR87" s="68">
        <f t="shared" si="31"/>
        <v>4.9160525960916593E-2</v>
      </c>
      <c r="AS87" s="68">
        <f t="shared" si="31"/>
        <v>4.9160525960916593E-2</v>
      </c>
      <c r="AT87" s="68">
        <f t="shared" si="31"/>
        <v>4.9160525960916593E-2</v>
      </c>
      <c r="AU87" s="68">
        <f t="shared" si="31"/>
        <v>4.9160525960916593E-2</v>
      </c>
      <c r="AV87" s="68">
        <f t="shared" si="31"/>
        <v>4.9160525960916593E-2</v>
      </c>
      <c r="AW87" s="68">
        <f t="shared" si="31"/>
        <v>4.9160525960916593E-2</v>
      </c>
      <c r="AX87" s="68">
        <f>$D$87/15</f>
        <v>4.9160525960916593E-2</v>
      </c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128"/>
    </row>
    <row r="88" spans="1:65" ht="12" customHeight="1">
      <c r="A88" s="81" t="s">
        <v>49</v>
      </c>
      <c r="B88" s="129" t="s">
        <v>110</v>
      </c>
      <c r="C88" s="82">
        <v>257710926.67804274</v>
      </c>
      <c r="D88" s="74">
        <f t="shared" si="26"/>
        <v>0.73740788941374891</v>
      </c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9"/>
      <c r="AH88" s="69"/>
      <c r="AI88" s="68"/>
      <c r="AJ88" s="68">
        <f>$D$88/18</f>
        <v>4.0967104967430494E-2</v>
      </c>
      <c r="AK88" s="68">
        <f>AJ88</f>
        <v>4.0967104967430494E-2</v>
      </c>
      <c r="AL88" s="68">
        <f>AK88</f>
        <v>4.0967104967430494E-2</v>
      </c>
      <c r="AM88" s="68">
        <f>$D$88/18</f>
        <v>4.0967104967430494E-2</v>
      </c>
      <c r="AN88" s="68">
        <f t="shared" ref="AN88:BA88" si="32">AM88</f>
        <v>4.0967104967430494E-2</v>
      </c>
      <c r="AO88" s="68">
        <f t="shared" si="32"/>
        <v>4.0967104967430494E-2</v>
      </c>
      <c r="AP88" s="68">
        <f t="shared" si="32"/>
        <v>4.0967104967430494E-2</v>
      </c>
      <c r="AQ88" s="68">
        <f t="shared" si="32"/>
        <v>4.0967104967430494E-2</v>
      </c>
      <c r="AR88" s="68">
        <f t="shared" si="32"/>
        <v>4.0967104967430494E-2</v>
      </c>
      <c r="AS88" s="68">
        <f t="shared" si="32"/>
        <v>4.0967104967430494E-2</v>
      </c>
      <c r="AT88" s="68">
        <f t="shared" si="32"/>
        <v>4.0967104967430494E-2</v>
      </c>
      <c r="AU88" s="68">
        <f t="shared" si="32"/>
        <v>4.0967104967430494E-2</v>
      </c>
      <c r="AV88" s="68">
        <f t="shared" si="32"/>
        <v>4.0967104967430494E-2</v>
      </c>
      <c r="AW88" s="68">
        <f t="shared" si="32"/>
        <v>4.0967104967430494E-2</v>
      </c>
      <c r="AX88" s="68">
        <f t="shared" si="32"/>
        <v>4.0967104967430494E-2</v>
      </c>
      <c r="AY88" s="68">
        <f t="shared" si="32"/>
        <v>4.0967104967430494E-2</v>
      </c>
      <c r="AZ88" s="68">
        <f t="shared" si="32"/>
        <v>4.0967104967430494E-2</v>
      </c>
      <c r="BA88" s="68">
        <f t="shared" si="32"/>
        <v>4.0967104967430494E-2</v>
      </c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128"/>
    </row>
    <row r="89" spans="1:65" ht="12" customHeight="1">
      <c r="A89" s="81" t="s">
        <v>50</v>
      </c>
      <c r="B89" s="129" t="s">
        <v>111</v>
      </c>
      <c r="C89" s="82">
        <v>235581274.75190172</v>
      </c>
      <c r="D89" s="74">
        <f t="shared" si="26"/>
        <v>0.67408663202405628</v>
      </c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9"/>
      <c r="AH89" s="69"/>
      <c r="AI89" s="68"/>
      <c r="AJ89" s="68">
        <f>$D$89/18</f>
        <v>3.7449257334669792E-2</v>
      </c>
      <c r="AK89" s="68">
        <f t="shared" ref="AK89:BA89" si="33">$D$89/18</f>
        <v>3.7449257334669792E-2</v>
      </c>
      <c r="AL89" s="68">
        <f t="shared" si="33"/>
        <v>3.7449257334669792E-2</v>
      </c>
      <c r="AM89" s="68">
        <f t="shared" si="33"/>
        <v>3.7449257334669792E-2</v>
      </c>
      <c r="AN89" s="68">
        <f t="shared" si="33"/>
        <v>3.7449257334669792E-2</v>
      </c>
      <c r="AO89" s="68">
        <f t="shared" si="33"/>
        <v>3.7449257334669792E-2</v>
      </c>
      <c r="AP89" s="68">
        <f t="shared" si="33"/>
        <v>3.7449257334669792E-2</v>
      </c>
      <c r="AQ89" s="68">
        <f t="shared" si="33"/>
        <v>3.7449257334669792E-2</v>
      </c>
      <c r="AR89" s="68">
        <f t="shared" si="33"/>
        <v>3.7449257334669792E-2</v>
      </c>
      <c r="AS89" s="68">
        <f t="shared" si="33"/>
        <v>3.7449257334669792E-2</v>
      </c>
      <c r="AT89" s="68">
        <f t="shared" si="33"/>
        <v>3.7449257334669792E-2</v>
      </c>
      <c r="AU89" s="68">
        <f t="shared" si="33"/>
        <v>3.7449257334669792E-2</v>
      </c>
      <c r="AV89" s="68">
        <f t="shared" si="33"/>
        <v>3.7449257334669792E-2</v>
      </c>
      <c r="AW89" s="68">
        <f t="shared" si="33"/>
        <v>3.7449257334669792E-2</v>
      </c>
      <c r="AX89" s="68">
        <f t="shared" si="33"/>
        <v>3.7449257334669792E-2</v>
      </c>
      <c r="AY89" s="68">
        <f t="shared" si="33"/>
        <v>3.7449257334669792E-2</v>
      </c>
      <c r="AZ89" s="68">
        <f t="shared" si="33"/>
        <v>3.7449257334669792E-2</v>
      </c>
      <c r="BA89" s="68">
        <f t="shared" si="33"/>
        <v>3.7449257334669792E-2</v>
      </c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128"/>
    </row>
    <row r="90" spans="1:65" ht="12" customHeight="1">
      <c r="A90" s="81" t="s">
        <v>51</v>
      </c>
      <c r="B90" s="129" t="s">
        <v>112</v>
      </c>
      <c r="C90" s="82">
        <v>214217370.96427041</v>
      </c>
      <c r="D90" s="74">
        <f t="shared" si="26"/>
        <v>0.61295646806575077</v>
      </c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9"/>
      <c r="AH90" s="69"/>
      <c r="AI90" s="68"/>
      <c r="AJ90" s="68">
        <f>$D$90/18</f>
        <v>3.4053137114763932E-2</v>
      </c>
      <c r="AK90" s="68">
        <f t="shared" ref="AK90:BA90" si="34">$D$90/18</f>
        <v>3.4053137114763932E-2</v>
      </c>
      <c r="AL90" s="68">
        <f t="shared" si="34"/>
        <v>3.4053137114763932E-2</v>
      </c>
      <c r="AM90" s="68">
        <f t="shared" si="34"/>
        <v>3.4053137114763932E-2</v>
      </c>
      <c r="AN90" s="68">
        <f t="shared" si="34"/>
        <v>3.4053137114763932E-2</v>
      </c>
      <c r="AO90" s="68">
        <f t="shared" si="34"/>
        <v>3.4053137114763932E-2</v>
      </c>
      <c r="AP90" s="68">
        <f t="shared" si="34"/>
        <v>3.4053137114763932E-2</v>
      </c>
      <c r="AQ90" s="68">
        <f t="shared" si="34"/>
        <v>3.4053137114763932E-2</v>
      </c>
      <c r="AR90" s="68">
        <f t="shared" si="34"/>
        <v>3.4053137114763932E-2</v>
      </c>
      <c r="AS90" s="68">
        <f t="shared" si="34"/>
        <v>3.4053137114763932E-2</v>
      </c>
      <c r="AT90" s="68">
        <f t="shared" si="34"/>
        <v>3.4053137114763932E-2</v>
      </c>
      <c r="AU90" s="68">
        <f t="shared" si="34"/>
        <v>3.4053137114763932E-2</v>
      </c>
      <c r="AV90" s="68">
        <f t="shared" si="34"/>
        <v>3.4053137114763932E-2</v>
      </c>
      <c r="AW90" s="68">
        <f t="shared" si="34"/>
        <v>3.4053137114763932E-2</v>
      </c>
      <c r="AX90" s="68">
        <f t="shared" si="34"/>
        <v>3.4053137114763932E-2</v>
      </c>
      <c r="AY90" s="68">
        <f t="shared" si="34"/>
        <v>3.4053137114763932E-2</v>
      </c>
      <c r="AZ90" s="68">
        <f t="shared" si="34"/>
        <v>3.4053137114763932E-2</v>
      </c>
      <c r="BA90" s="68">
        <f t="shared" si="34"/>
        <v>3.4053137114763932E-2</v>
      </c>
      <c r="BB90" s="68"/>
      <c r="BC90" s="68"/>
      <c r="BD90" s="68"/>
      <c r="BE90" s="68"/>
      <c r="BF90" s="68"/>
      <c r="BG90" s="68"/>
      <c r="BH90" s="68"/>
      <c r="BI90" s="68"/>
      <c r="BJ90" s="68"/>
      <c r="BK90" s="68"/>
      <c r="BL90" s="68"/>
      <c r="BM90" s="128"/>
    </row>
    <row r="91" spans="1:65" ht="12" customHeight="1">
      <c r="A91" s="81" t="s">
        <v>117</v>
      </c>
      <c r="B91" s="84" t="s">
        <v>113</v>
      </c>
      <c r="C91" s="82">
        <v>227862435.77536574</v>
      </c>
      <c r="D91" s="74">
        <f t="shared" si="26"/>
        <v>0.65200013056374795</v>
      </c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9"/>
      <c r="AH91" s="69"/>
      <c r="AI91" s="68"/>
      <c r="AJ91" s="68">
        <f>$D$91/18</f>
        <v>3.6222229475763777E-2</v>
      </c>
      <c r="AK91" s="68">
        <f t="shared" ref="AK91:BA91" si="35">$D$91/18</f>
        <v>3.6222229475763777E-2</v>
      </c>
      <c r="AL91" s="68">
        <f t="shared" si="35"/>
        <v>3.6222229475763777E-2</v>
      </c>
      <c r="AM91" s="68">
        <f t="shared" si="35"/>
        <v>3.6222229475763777E-2</v>
      </c>
      <c r="AN91" s="68">
        <f t="shared" si="35"/>
        <v>3.6222229475763777E-2</v>
      </c>
      <c r="AO91" s="68">
        <f t="shared" si="35"/>
        <v>3.6222229475763777E-2</v>
      </c>
      <c r="AP91" s="68">
        <f t="shared" si="35"/>
        <v>3.6222229475763777E-2</v>
      </c>
      <c r="AQ91" s="68">
        <f t="shared" si="35"/>
        <v>3.6222229475763777E-2</v>
      </c>
      <c r="AR91" s="68">
        <f t="shared" si="35"/>
        <v>3.6222229475763777E-2</v>
      </c>
      <c r="AS91" s="68">
        <f t="shared" si="35"/>
        <v>3.6222229475763777E-2</v>
      </c>
      <c r="AT91" s="68">
        <f t="shared" si="35"/>
        <v>3.6222229475763777E-2</v>
      </c>
      <c r="AU91" s="68">
        <f t="shared" si="35"/>
        <v>3.6222229475763777E-2</v>
      </c>
      <c r="AV91" s="68">
        <f t="shared" si="35"/>
        <v>3.6222229475763777E-2</v>
      </c>
      <c r="AW91" s="68">
        <f t="shared" si="35"/>
        <v>3.6222229475763777E-2</v>
      </c>
      <c r="AX91" s="68">
        <f t="shared" si="35"/>
        <v>3.6222229475763777E-2</v>
      </c>
      <c r="AY91" s="68">
        <f t="shared" si="35"/>
        <v>3.6222229475763777E-2</v>
      </c>
      <c r="AZ91" s="68">
        <f t="shared" si="35"/>
        <v>3.6222229475763777E-2</v>
      </c>
      <c r="BA91" s="68">
        <f t="shared" si="35"/>
        <v>3.6222229475763777E-2</v>
      </c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128"/>
    </row>
    <row r="92" spans="1:65" ht="12" customHeight="1">
      <c r="A92" s="81" t="s">
        <v>118</v>
      </c>
      <c r="B92" s="84" t="s">
        <v>103</v>
      </c>
      <c r="C92" s="82">
        <v>37916808.441213213</v>
      </c>
      <c r="D92" s="74">
        <f t="shared" si="26"/>
        <v>0.10849424991929413</v>
      </c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9"/>
      <c r="AH92" s="69"/>
      <c r="AI92" s="68"/>
      <c r="AJ92" s="68"/>
      <c r="AK92" s="68">
        <f>$D$92/18</f>
        <v>6.0274583288496735E-3</v>
      </c>
      <c r="AL92" s="68">
        <f t="shared" ref="AL92:BB92" si="36">$D$92/18</f>
        <v>6.0274583288496735E-3</v>
      </c>
      <c r="AM92" s="68">
        <f t="shared" si="36"/>
        <v>6.0274583288496735E-3</v>
      </c>
      <c r="AN92" s="68">
        <f t="shared" si="36"/>
        <v>6.0274583288496735E-3</v>
      </c>
      <c r="AO92" s="68">
        <f t="shared" si="36"/>
        <v>6.0274583288496735E-3</v>
      </c>
      <c r="AP92" s="68">
        <f t="shared" si="36"/>
        <v>6.0274583288496735E-3</v>
      </c>
      <c r="AQ92" s="68">
        <f t="shared" si="36"/>
        <v>6.0274583288496735E-3</v>
      </c>
      <c r="AR92" s="68">
        <f t="shared" si="36"/>
        <v>6.0274583288496735E-3</v>
      </c>
      <c r="AS92" s="68">
        <f t="shared" si="36"/>
        <v>6.0274583288496735E-3</v>
      </c>
      <c r="AT92" s="68">
        <f t="shared" si="36"/>
        <v>6.0274583288496735E-3</v>
      </c>
      <c r="AU92" s="68">
        <f t="shared" si="36"/>
        <v>6.0274583288496735E-3</v>
      </c>
      <c r="AV92" s="68">
        <f t="shared" si="36"/>
        <v>6.0274583288496735E-3</v>
      </c>
      <c r="AW92" s="68">
        <f t="shared" si="36"/>
        <v>6.0274583288496735E-3</v>
      </c>
      <c r="AX92" s="68">
        <f t="shared" si="36"/>
        <v>6.0274583288496735E-3</v>
      </c>
      <c r="AY92" s="68">
        <f t="shared" si="36"/>
        <v>6.0274583288496735E-3</v>
      </c>
      <c r="AZ92" s="68">
        <f t="shared" si="36"/>
        <v>6.0274583288496735E-3</v>
      </c>
      <c r="BA92" s="68">
        <f t="shared" si="36"/>
        <v>6.0274583288496735E-3</v>
      </c>
      <c r="BB92" s="68">
        <f t="shared" si="36"/>
        <v>6.0274583288496735E-3</v>
      </c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128"/>
    </row>
    <row r="93" spans="1:65" ht="12" customHeight="1">
      <c r="A93" s="80">
        <v>4.3</v>
      </c>
      <c r="B93" s="84" t="s">
        <v>119</v>
      </c>
      <c r="C93" s="79"/>
      <c r="D93" s="74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9"/>
      <c r="AH93" s="69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128"/>
    </row>
    <row r="94" spans="1:65" ht="12" customHeight="1">
      <c r="A94" s="81" t="s">
        <v>52</v>
      </c>
      <c r="B94" s="84" t="s">
        <v>105</v>
      </c>
      <c r="C94" s="82">
        <v>64433800</v>
      </c>
      <c r="D94" s="74">
        <f t="shared" ref="D94:D103" si="37">(C94/$C$142)*100</f>
        <v>0.18436933612933942</v>
      </c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9"/>
      <c r="AH94" s="69"/>
      <c r="AI94" s="68"/>
      <c r="AJ94" s="68"/>
      <c r="AK94" s="68">
        <f>$D$94/15</f>
        <v>1.2291289075289294E-2</v>
      </c>
      <c r="AL94" s="68">
        <f t="shared" ref="AL94:AX94" si="38">$D$94/15</f>
        <v>1.2291289075289294E-2</v>
      </c>
      <c r="AM94" s="68">
        <f t="shared" si="38"/>
        <v>1.2291289075289294E-2</v>
      </c>
      <c r="AN94" s="68">
        <f t="shared" si="38"/>
        <v>1.2291289075289294E-2</v>
      </c>
      <c r="AO94" s="68">
        <f t="shared" si="38"/>
        <v>1.2291289075289294E-2</v>
      </c>
      <c r="AP94" s="68">
        <f t="shared" si="38"/>
        <v>1.2291289075289294E-2</v>
      </c>
      <c r="AQ94" s="68">
        <f t="shared" si="38"/>
        <v>1.2291289075289294E-2</v>
      </c>
      <c r="AR94" s="68">
        <f t="shared" si="38"/>
        <v>1.2291289075289294E-2</v>
      </c>
      <c r="AS94" s="68">
        <f t="shared" si="38"/>
        <v>1.2291289075289294E-2</v>
      </c>
      <c r="AT94" s="68">
        <f t="shared" si="38"/>
        <v>1.2291289075289294E-2</v>
      </c>
      <c r="AU94" s="68">
        <f t="shared" si="38"/>
        <v>1.2291289075289294E-2</v>
      </c>
      <c r="AV94" s="68">
        <f t="shared" si="38"/>
        <v>1.2291289075289294E-2</v>
      </c>
      <c r="AW94" s="68">
        <f t="shared" si="38"/>
        <v>1.2291289075289294E-2</v>
      </c>
      <c r="AX94" s="68">
        <f t="shared" si="38"/>
        <v>1.2291289075289294E-2</v>
      </c>
      <c r="AY94" s="68">
        <f>$D$94/15</f>
        <v>1.2291289075289294E-2</v>
      </c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128"/>
    </row>
    <row r="95" spans="1:65" ht="12" customHeight="1">
      <c r="A95" s="81" t="s">
        <v>53</v>
      </c>
      <c r="B95" s="84" t="s">
        <v>106</v>
      </c>
      <c r="C95" s="82">
        <v>94532500</v>
      </c>
      <c r="D95" s="74">
        <f t="shared" si="37"/>
        <v>0.27049303731344077</v>
      </c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9"/>
      <c r="AH95" s="69"/>
      <c r="AI95" s="68"/>
      <c r="AJ95" s="68"/>
      <c r="AK95" s="68"/>
      <c r="AL95" s="68">
        <f>$D$95/15</f>
        <v>1.8032869154229383E-2</v>
      </c>
      <c r="AM95" s="68">
        <f t="shared" ref="AM95:AZ95" si="39">$D$95/15</f>
        <v>1.8032869154229383E-2</v>
      </c>
      <c r="AN95" s="68">
        <f t="shared" si="39"/>
        <v>1.8032869154229383E-2</v>
      </c>
      <c r="AO95" s="68">
        <f t="shared" si="39"/>
        <v>1.8032869154229383E-2</v>
      </c>
      <c r="AP95" s="68">
        <f t="shared" si="39"/>
        <v>1.8032869154229383E-2</v>
      </c>
      <c r="AQ95" s="68">
        <f t="shared" si="39"/>
        <v>1.8032869154229383E-2</v>
      </c>
      <c r="AR95" s="68">
        <f t="shared" si="39"/>
        <v>1.8032869154229383E-2</v>
      </c>
      <c r="AS95" s="68">
        <f t="shared" si="39"/>
        <v>1.8032869154229383E-2</v>
      </c>
      <c r="AT95" s="68">
        <f t="shared" si="39"/>
        <v>1.8032869154229383E-2</v>
      </c>
      <c r="AU95" s="68">
        <f t="shared" si="39"/>
        <v>1.8032869154229383E-2</v>
      </c>
      <c r="AV95" s="68">
        <f t="shared" si="39"/>
        <v>1.8032869154229383E-2</v>
      </c>
      <c r="AW95" s="68">
        <f t="shared" si="39"/>
        <v>1.8032869154229383E-2</v>
      </c>
      <c r="AX95" s="68">
        <f t="shared" si="39"/>
        <v>1.8032869154229383E-2</v>
      </c>
      <c r="AY95" s="68">
        <f t="shared" si="39"/>
        <v>1.8032869154229383E-2</v>
      </c>
      <c r="AZ95" s="68">
        <f t="shared" si="39"/>
        <v>1.8032869154229383E-2</v>
      </c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128"/>
    </row>
    <row r="96" spans="1:65" ht="12" customHeight="1">
      <c r="A96" s="81" t="s">
        <v>54</v>
      </c>
      <c r="B96" s="84" t="s">
        <v>107</v>
      </c>
      <c r="C96" s="82">
        <v>95569500</v>
      </c>
      <c r="D96" s="74">
        <f t="shared" si="37"/>
        <v>0.27346028434164843</v>
      </c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9"/>
      <c r="AH96" s="69"/>
      <c r="AI96" s="68"/>
      <c r="AJ96" s="68"/>
      <c r="AK96" s="68"/>
      <c r="AL96" s="68"/>
      <c r="AM96" s="68">
        <f>$D$96/15</f>
        <v>1.8230685622776563E-2</v>
      </c>
      <c r="AN96" s="68">
        <f t="shared" ref="AN96:BA96" si="40">$D$96/15</f>
        <v>1.8230685622776563E-2</v>
      </c>
      <c r="AO96" s="68">
        <f t="shared" si="40"/>
        <v>1.8230685622776563E-2</v>
      </c>
      <c r="AP96" s="68">
        <f t="shared" si="40"/>
        <v>1.8230685622776563E-2</v>
      </c>
      <c r="AQ96" s="68">
        <f t="shared" si="40"/>
        <v>1.8230685622776563E-2</v>
      </c>
      <c r="AR96" s="68">
        <f t="shared" si="40"/>
        <v>1.8230685622776563E-2</v>
      </c>
      <c r="AS96" s="68">
        <f t="shared" si="40"/>
        <v>1.8230685622776563E-2</v>
      </c>
      <c r="AT96" s="68">
        <f t="shared" si="40"/>
        <v>1.8230685622776563E-2</v>
      </c>
      <c r="AU96" s="68">
        <f t="shared" si="40"/>
        <v>1.8230685622776563E-2</v>
      </c>
      <c r="AV96" s="68">
        <f t="shared" si="40"/>
        <v>1.8230685622776563E-2</v>
      </c>
      <c r="AW96" s="68">
        <f t="shared" si="40"/>
        <v>1.8230685622776563E-2</v>
      </c>
      <c r="AX96" s="68">
        <f t="shared" si="40"/>
        <v>1.8230685622776563E-2</v>
      </c>
      <c r="AY96" s="68">
        <f t="shared" si="40"/>
        <v>1.8230685622776563E-2</v>
      </c>
      <c r="AZ96" s="68">
        <f t="shared" si="40"/>
        <v>1.8230685622776563E-2</v>
      </c>
      <c r="BA96" s="68">
        <f t="shared" si="40"/>
        <v>1.8230685622776563E-2</v>
      </c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128"/>
    </row>
    <row r="97" spans="1:65" ht="12" customHeight="1">
      <c r="A97" s="81" t="s">
        <v>55</v>
      </c>
      <c r="B97" s="84" t="s">
        <v>109</v>
      </c>
      <c r="C97" s="82">
        <v>86092000</v>
      </c>
      <c r="D97" s="74">
        <f t="shared" si="37"/>
        <v>0.24634159223958685</v>
      </c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9"/>
      <c r="AH97" s="69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>
        <f>$D$97/15</f>
        <v>1.6422772815972455E-2</v>
      </c>
      <c r="AT97" s="68">
        <f t="shared" ref="AT97:BG97" si="41">$D$97/15</f>
        <v>1.6422772815972455E-2</v>
      </c>
      <c r="AU97" s="68">
        <f t="shared" si="41"/>
        <v>1.6422772815972455E-2</v>
      </c>
      <c r="AV97" s="68">
        <f t="shared" si="41"/>
        <v>1.6422772815972455E-2</v>
      </c>
      <c r="AW97" s="68">
        <f t="shared" si="41"/>
        <v>1.6422772815972455E-2</v>
      </c>
      <c r="AX97" s="68">
        <f t="shared" si="41"/>
        <v>1.6422772815972455E-2</v>
      </c>
      <c r="AY97" s="68">
        <f t="shared" si="41"/>
        <v>1.6422772815972455E-2</v>
      </c>
      <c r="AZ97" s="68">
        <f t="shared" si="41"/>
        <v>1.6422772815972455E-2</v>
      </c>
      <c r="BA97" s="68">
        <f t="shared" si="41"/>
        <v>1.6422772815972455E-2</v>
      </c>
      <c r="BB97" s="68">
        <f t="shared" si="41"/>
        <v>1.6422772815972455E-2</v>
      </c>
      <c r="BC97" s="68">
        <f t="shared" si="41"/>
        <v>1.6422772815972455E-2</v>
      </c>
      <c r="BD97" s="68">
        <f t="shared" si="41"/>
        <v>1.6422772815972455E-2</v>
      </c>
      <c r="BE97" s="68">
        <f t="shared" si="41"/>
        <v>1.6422772815972455E-2</v>
      </c>
      <c r="BF97" s="68">
        <f>$D$97/15</f>
        <v>1.6422772815972455E-2</v>
      </c>
      <c r="BG97" s="68">
        <f t="shared" si="41"/>
        <v>1.6422772815972455E-2</v>
      </c>
      <c r="BH97" s="68"/>
      <c r="BI97" s="68"/>
      <c r="BJ97" s="68"/>
      <c r="BK97" s="68"/>
      <c r="BL97" s="68"/>
      <c r="BM97" s="128"/>
    </row>
    <row r="98" spans="1:65" ht="12" customHeight="1">
      <c r="A98" s="81" t="s">
        <v>56</v>
      </c>
      <c r="B98" s="87" t="s">
        <v>108</v>
      </c>
      <c r="C98" s="82">
        <v>65248000</v>
      </c>
      <c r="D98" s="74">
        <f t="shared" si="37"/>
        <v>0.1866990685597798</v>
      </c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9"/>
      <c r="AH98" s="69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>
        <f>$D$98/15</f>
        <v>1.2446604570651987E-2</v>
      </c>
      <c r="AT98" s="68">
        <f t="shared" ref="AT98:BG98" si="42">$D$98/15</f>
        <v>1.2446604570651987E-2</v>
      </c>
      <c r="AU98" s="68">
        <f t="shared" si="42"/>
        <v>1.2446604570651987E-2</v>
      </c>
      <c r="AV98" s="68">
        <f t="shared" si="42"/>
        <v>1.2446604570651987E-2</v>
      </c>
      <c r="AW98" s="68">
        <f t="shared" si="42"/>
        <v>1.2446604570651987E-2</v>
      </c>
      <c r="AX98" s="68">
        <f t="shared" si="42"/>
        <v>1.2446604570651987E-2</v>
      </c>
      <c r="AY98" s="68">
        <f t="shared" si="42"/>
        <v>1.2446604570651987E-2</v>
      </c>
      <c r="AZ98" s="68">
        <f t="shared" si="42"/>
        <v>1.2446604570651987E-2</v>
      </c>
      <c r="BA98" s="68">
        <f t="shared" si="42"/>
        <v>1.2446604570651987E-2</v>
      </c>
      <c r="BB98" s="68">
        <f t="shared" si="42"/>
        <v>1.2446604570651987E-2</v>
      </c>
      <c r="BC98" s="68">
        <f t="shared" si="42"/>
        <v>1.2446604570651987E-2</v>
      </c>
      <c r="BD98" s="68">
        <f t="shared" si="42"/>
        <v>1.2446604570651987E-2</v>
      </c>
      <c r="BE98" s="68">
        <f t="shared" si="42"/>
        <v>1.2446604570651987E-2</v>
      </c>
      <c r="BF98" s="68">
        <f t="shared" si="42"/>
        <v>1.2446604570651987E-2</v>
      </c>
      <c r="BG98" s="68">
        <f t="shared" si="42"/>
        <v>1.2446604570651987E-2</v>
      </c>
      <c r="BH98" s="68"/>
      <c r="BI98" s="68"/>
      <c r="BJ98" s="68"/>
      <c r="BK98" s="68"/>
      <c r="BL98" s="68"/>
      <c r="BM98" s="128"/>
    </row>
    <row r="99" spans="1:65" ht="12" customHeight="1">
      <c r="A99" s="81" t="s">
        <v>57</v>
      </c>
      <c r="B99" s="84" t="s">
        <v>110</v>
      </c>
      <c r="C99" s="82">
        <v>65352000</v>
      </c>
      <c r="D99" s="74">
        <f t="shared" si="37"/>
        <v>0.18699665167543419</v>
      </c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9"/>
      <c r="AH99" s="69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>
        <f>$D$99/15</f>
        <v>1.2466443445028947E-2</v>
      </c>
      <c r="AT99" s="68">
        <f t="shared" ref="AT99:BG99" si="43">$D$99/15</f>
        <v>1.2466443445028947E-2</v>
      </c>
      <c r="AU99" s="68">
        <f t="shared" si="43"/>
        <v>1.2466443445028947E-2</v>
      </c>
      <c r="AV99" s="68">
        <f t="shared" si="43"/>
        <v>1.2466443445028947E-2</v>
      </c>
      <c r="AW99" s="68">
        <f t="shared" si="43"/>
        <v>1.2466443445028947E-2</v>
      </c>
      <c r="AX99" s="68">
        <f t="shared" si="43"/>
        <v>1.2466443445028947E-2</v>
      </c>
      <c r="AY99" s="68">
        <f t="shared" si="43"/>
        <v>1.2466443445028947E-2</v>
      </c>
      <c r="AZ99" s="68">
        <f t="shared" si="43"/>
        <v>1.2466443445028947E-2</v>
      </c>
      <c r="BA99" s="68">
        <f t="shared" si="43"/>
        <v>1.2466443445028947E-2</v>
      </c>
      <c r="BB99" s="68">
        <f t="shared" si="43"/>
        <v>1.2466443445028947E-2</v>
      </c>
      <c r="BC99" s="68">
        <f t="shared" si="43"/>
        <v>1.2466443445028947E-2</v>
      </c>
      <c r="BD99" s="68">
        <f t="shared" si="43"/>
        <v>1.2466443445028947E-2</v>
      </c>
      <c r="BE99" s="68">
        <f t="shared" si="43"/>
        <v>1.2466443445028947E-2</v>
      </c>
      <c r="BF99" s="68">
        <f t="shared" si="43"/>
        <v>1.2466443445028947E-2</v>
      </c>
      <c r="BG99" s="68">
        <f t="shared" si="43"/>
        <v>1.2466443445028947E-2</v>
      </c>
      <c r="BH99" s="68"/>
      <c r="BI99" s="68"/>
      <c r="BJ99" s="68"/>
      <c r="BK99" s="68"/>
      <c r="BL99" s="68"/>
      <c r="BM99" s="128"/>
    </row>
    <row r="100" spans="1:65" ht="12" customHeight="1">
      <c r="A100" s="81" t="s">
        <v>58</v>
      </c>
      <c r="B100" s="84" t="s">
        <v>111</v>
      </c>
      <c r="C100" s="82">
        <v>142728000</v>
      </c>
      <c r="D100" s="74">
        <f t="shared" si="37"/>
        <v>0.40839848972229414</v>
      </c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9"/>
      <c r="AH100" s="69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>
        <f>$D$100/15</f>
        <v>2.7226565981486275E-2</v>
      </c>
      <c r="AT100" s="68">
        <f t="shared" ref="AT100:BG100" si="44">$D$100/15</f>
        <v>2.7226565981486275E-2</v>
      </c>
      <c r="AU100" s="68">
        <f t="shared" si="44"/>
        <v>2.7226565981486275E-2</v>
      </c>
      <c r="AV100" s="68">
        <f t="shared" si="44"/>
        <v>2.7226565981486275E-2</v>
      </c>
      <c r="AW100" s="68">
        <f t="shared" si="44"/>
        <v>2.7226565981486275E-2</v>
      </c>
      <c r="AX100" s="68">
        <f t="shared" si="44"/>
        <v>2.7226565981486275E-2</v>
      </c>
      <c r="AY100" s="68">
        <f t="shared" si="44"/>
        <v>2.7226565981486275E-2</v>
      </c>
      <c r="AZ100" s="68">
        <f t="shared" si="44"/>
        <v>2.7226565981486275E-2</v>
      </c>
      <c r="BA100" s="68">
        <f t="shared" si="44"/>
        <v>2.7226565981486275E-2</v>
      </c>
      <c r="BB100" s="68">
        <f t="shared" si="44"/>
        <v>2.7226565981486275E-2</v>
      </c>
      <c r="BC100" s="68">
        <f t="shared" si="44"/>
        <v>2.7226565981486275E-2</v>
      </c>
      <c r="BD100" s="68">
        <f t="shared" si="44"/>
        <v>2.7226565981486275E-2</v>
      </c>
      <c r="BE100" s="68">
        <f t="shared" si="44"/>
        <v>2.7226565981486275E-2</v>
      </c>
      <c r="BF100" s="68">
        <f t="shared" si="44"/>
        <v>2.7226565981486275E-2</v>
      </c>
      <c r="BG100" s="68">
        <f t="shared" si="44"/>
        <v>2.7226565981486275E-2</v>
      </c>
      <c r="BH100" s="68"/>
      <c r="BI100" s="68"/>
      <c r="BJ100" s="68"/>
      <c r="BK100" s="68"/>
      <c r="BL100" s="68"/>
      <c r="BM100" s="128"/>
    </row>
    <row r="101" spans="1:65" ht="12" customHeight="1">
      <c r="A101" s="81" t="s">
        <v>120</v>
      </c>
      <c r="B101" s="84" t="s">
        <v>112</v>
      </c>
      <c r="C101" s="82">
        <v>139944000</v>
      </c>
      <c r="D101" s="74">
        <f t="shared" si="37"/>
        <v>0.40043241862631535</v>
      </c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9"/>
      <c r="AH101" s="69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>
        <f>$D$101/15</f>
        <v>2.6695494575087689E-2</v>
      </c>
      <c r="AU101" s="68">
        <f t="shared" ref="AU101:BH101" si="45">$D$101/15</f>
        <v>2.6695494575087689E-2</v>
      </c>
      <c r="AV101" s="68">
        <f t="shared" si="45"/>
        <v>2.6695494575087689E-2</v>
      </c>
      <c r="AW101" s="68">
        <f t="shared" si="45"/>
        <v>2.6695494575087689E-2</v>
      </c>
      <c r="AX101" s="68">
        <f t="shared" si="45"/>
        <v>2.6695494575087689E-2</v>
      </c>
      <c r="AY101" s="68">
        <f t="shared" si="45"/>
        <v>2.6695494575087689E-2</v>
      </c>
      <c r="AZ101" s="68">
        <f t="shared" si="45"/>
        <v>2.6695494575087689E-2</v>
      </c>
      <c r="BA101" s="68">
        <f t="shared" si="45"/>
        <v>2.6695494575087689E-2</v>
      </c>
      <c r="BB101" s="68">
        <f t="shared" si="45"/>
        <v>2.6695494575087689E-2</v>
      </c>
      <c r="BC101" s="68">
        <f t="shared" si="45"/>
        <v>2.6695494575087689E-2</v>
      </c>
      <c r="BD101" s="68">
        <f t="shared" si="45"/>
        <v>2.6695494575087689E-2</v>
      </c>
      <c r="BE101" s="68">
        <f t="shared" si="45"/>
        <v>2.6695494575087689E-2</v>
      </c>
      <c r="BF101" s="68">
        <f t="shared" si="45"/>
        <v>2.6695494575087689E-2</v>
      </c>
      <c r="BG101" s="68">
        <f t="shared" si="45"/>
        <v>2.6695494575087689E-2</v>
      </c>
      <c r="BH101" s="68">
        <f t="shared" si="45"/>
        <v>2.6695494575087689E-2</v>
      </c>
      <c r="BI101" s="68"/>
      <c r="BJ101" s="68"/>
      <c r="BK101" s="68"/>
      <c r="BL101" s="68"/>
      <c r="BM101" s="128"/>
    </row>
    <row r="102" spans="1:65" ht="12" customHeight="1">
      <c r="A102" s="81" t="s">
        <v>121</v>
      </c>
      <c r="B102" s="84" t="s">
        <v>113</v>
      </c>
      <c r="C102" s="82">
        <v>364775175</v>
      </c>
      <c r="D102" s="74">
        <f t="shared" si="37"/>
        <v>1.0437589720180032</v>
      </c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9"/>
      <c r="AH102" s="69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>
        <f>$D$102/15</f>
        <v>6.9583931467866872E-2</v>
      </c>
      <c r="AV102" s="68">
        <f t="shared" ref="AV102:BI102" si="46">$D$102/15</f>
        <v>6.9583931467866872E-2</v>
      </c>
      <c r="AW102" s="68">
        <f t="shared" si="46"/>
        <v>6.9583931467866872E-2</v>
      </c>
      <c r="AX102" s="68">
        <f t="shared" si="46"/>
        <v>6.9583931467866872E-2</v>
      </c>
      <c r="AY102" s="68">
        <f t="shared" si="46"/>
        <v>6.9583931467866872E-2</v>
      </c>
      <c r="AZ102" s="68">
        <f t="shared" si="46"/>
        <v>6.9583931467866872E-2</v>
      </c>
      <c r="BA102" s="68">
        <f t="shared" si="46"/>
        <v>6.9583931467866872E-2</v>
      </c>
      <c r="BB102" s="68">
        <f t="shared" si="46"/>
        <v>6.9583931467866872E-2</v>
      </c>
      <c r="BC102" s="68">
        <f t="shared" si="46"/>
        <v>6.9583931467866872E-2</v>
      </c>
      <c r="BD102" s="68">
        <f t="shared" si="46"/>
        <v>6.9583931467866872E-2</v>
      </c>
      <c r="BE102" s="68">
        <f t="shared" si="46"/>
        <v>6.9583931467866872E-2</v>
      </c>
      <c r="BF102" s="68">
        <f t="shared" si="46"/>
        <v>6.9583931467866872E-2</v>
      </c>
      <c r="BG102" s="68">
        <f t="shared" si="46"/>
        <v>6.9583931467866872E-2</v>
      </c>
      <c r="BH102" s="68">
        <f t="shared" si="46"/>
        <v>6.9583931467866872E-2</v>
      </c>
      <c r="BI102" s="68">
        <f t="shared" si="46"/>
        <v>6.9583931467866872E-2</v>
      </c>
      <c r="BJ102" s="68"/>
      <c r="BK102" s="68"/>
      <c r="BL102" s="68"/>
      <c r="BM102" s="128"/>
    </row>
    <row r="103" spans="1:65" ht="12" customHeight="1">
      <c r="A103" s="81" t="s">
        <v>122</v>
      </c>
      <c r="B103" s="84" t="s">
        <v>103</v>
      </c>
      <c r="C103" s="82">
        <v>7920000</v>
      </c>
      <c r="D103" s="74">
        <f t="shared" si="37"/>
        <v>2.2662098807525993E-2</v>
      </c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9"/>
      <c r="AH103" s="69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>
        <f>$D$103/15</f>
        <v>1.5108065871683996E-3</v>
      </c>
      <c r="AW103" s="68">
        <f t="shared" ref="AW103:BJ103" si="47">$D$103/15</f>
        <v>1.5108065871683996E-3</v>
      </c>
      <c r="AX103" s="68">
        <f t="shared" si="47"/>
        <v>1.5108065871683996E-3</v>
      </c>
      <c r="AY103" s="68">
        <f t="shared" si="47"/>
        <v>1.5108065871683996E-3</v>
      </c>
      <c r="AZ103" s="68">
        <f t="shared" si="47"/>
        <v>1.5108065871683996E-3</v>
      </c>
      <c r="BA103" s="68">
        <f t="shared" si="47"/>
        <v>1.5108065871683996E-3</v>
      </c>
      <c r="BB103" s="68">
        <f t="shared" si="47"/>
        <v>1.5108065871683996E-3</v>
      </c>
      <c r="BC103" s="68">
        <f t="shared" si="47"/>
        <v>1.5108065871683996E-3</v>
      </c>
      <c r="BD103" s="68">
        <f t="shared" si="47"/>
        <v>1.5108065871683996E-3</v>
      </c>
      <c r="BE103" s="68">
        <f t="shared" si="47"/>
        <v>1.5108065871683996E-3</v>
      </c>
      <c r="BF103" s="68">
        <f t="shared" si="47"/>
        <v>1.5108065871683996E-3</v>
      </c>
      <c r="BG103" s="68">
        <f t="shared" si="47"/>
        <v>1.5108065871683996E-3</v>
      </c>
      <c r="BH103" s="68">
        <f t="shared" si="47"/>
        <v>1.5108065871683996E-3</v>
      </c>
      <c r="BI103" s="68">
        <f t="shared" si="47"/>
        <v>1.5108065871683996E-3</v>
      </c>
      <c r="BJ103" s="68">
        <f t="shared" si="47"/>
        <v>1.5108065871683996E-3</v>
      </c>
      <c r="BK103" s="68"/>
      <c r="BL103" s="68"/>
      <c r="BM103" s="128"/>
    </row>
    <row r="104" spans="1:65" ht="12" customHeight="1">
      <c r="A104" s="80">
        <v>4.4000000000000004</v>
      </c>
      <c r="B104" s="84" t="s">
        <v>126</v>
      </c>
      <c r="C104" s="79"/>
      <c r="D104" s="74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9"/>
      <c r="AH104" s="69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128"/>
    </row>
    <row r="105" spans="1:65" ht="12" customHeight="1">
      <c r="A105" s="81" t="s">
        <v>59</v>
      </c>
      <c r="B105" s="84" t="s">
        <v>105</v>
      </c>
      <c r="C105" s="82">
        <v>27697068.739999998</v>
      </c>
      <c r="D105" s="74">
        <f t="shared" ref="D105:D114" si="48">(C105/$C$142)*100</f>
        <v>7.9251730866757505E-2</v>
      </c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>
        <f>$D$105/10</f>
        <v>7.9251730866757505E-3</v>
      </c>
      <c r="AF105" s="68">
        <f t="shared" ref="AF105:AP105" si="49">$D$105/10</f>
        <v>7.9251730866757505E-3</v>
      </c>
      <c r="AG105" s="69"/>
      <c r="AH105" s="69"/>
      <c r="AI105" s="68">
        <f t="shared" si="49"/>
        <v>7.9251730866757505E-3</v>
      </c>
      <c r="AJ105" s="68">
        <f t="shared" si="49"/>
        <v>7.9251730866757505E-3</v>
      </c>
      <c r="AK105" s="68">
        <f t="shared" si="49"/>
        <v>7.9251730866757505E-3</v>
      </c>
      <c r="AL105" s="68">
        <f t="shared" si="49"/>
        <v>7.9251730866757505E-3</v>
      </c>
      <c r="AM105" s="68">
        <f t="shared" si="49"/>
        <v>7.9251730866757505E-3</v>
      </c>
      <c r="AN105" s="68">
        <f t="shared" si="49"/>
        <v>7.9251730866757505E-3</v>
      </c>
      <c r="AO105" s="68">
        <f t="shared" si="49"/>
        <v>7.9251730866757505E-3</v>
      </c>
      <c r="AP105" s="68">
        <f t="shared" si="49"/>
        <v>7.9251730866757505E-3</v>
      </c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128"/>
    </row>
    <row r="106" spans="1:65" ht="12" customHeight="1">
      <c r="A106" s="81" t="s">
        <v>123</v>
      </c>
      <c r="B106" s="84" t="s">
        <v>106</v>
      </c>
      <c r="C106" s="82">
        <v>36947691.346355557</v>
      </c>
      <c r="D106" s="74">
        <f t="shared" si="48"/>
        <v>0.10572124141427812</v>
      </c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>
        <f>$D$106/10</f>
        <v>1.0572124141427813E-2</v>
      </c>
      <c r="AG106" s="69"/>
      <c r="AH106" s="69"/>
      <c r="AI106" s="68">
        <f t="shared" ref="AI106:AQ106" si="50">$D$106/10</f>
        <v>1.0572124141427813E-2</v>
      </c>
      <c r="AJ106" s="68">
        <f t="shared" si="50"/>
        <v>1.0572124141427813E-2</v>
      </c>
      <c r="AK106" s="68">
        <f t="shared" si="50"/>
        <v>1.0572124141427813E-2</v>
      </c>
      <c r="AL106" s="68">
        <f t="shared" si="50"/>
        <v>1.0572124141427813E-2</v>
      </c>
      <c r="AM106" s="68">
        <f t="shared" si="50"/>
        <v>1.0572124141427813E-2</v>
      </c>
      <c r="AN106" s="68">
        <f t="shared" si="50"/>
        <v>1.0572124141427813E-2</v>
      </c>
      <c r="AO106" s="68">
        <f t="shared" si="50"/>
        <v>1.0572124141427813E-2</v>
      </c>
      <c r="AP106" s="68">
        <f t="shared" si="50"/>
        <v>1.0572124141427813E-2</v>
      </c>
      <c r="AQ106" s="68">
        <f t="shared" si="50"/>
        <v>1.0572124141427813E-2</v>
      </c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128"/>
    </row>
    <row r="107" spans="1:65" ht="12" customHeight="1">
      <c r="A107" s="81" t="s">
        <v>60</v>
      </c>
      <c r="B107" s="84" t="s">
        <v>107</v>
      </c>
      <c r="C107" s="82">
        <v>11048438.125711111</v>
      </c>
      <c r="D107" s="74">
        <f t="shared" si="48"/>
        <v>3.1613736928497789E-2</v>
      </c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9"/>
      <c r="AH107" s="69"/>
      <c r="AI107" s="68">
        <f>$D$107/10</f>
        <v>3.1613736928497787E-3</v>
      </c>
      <c r="AJ107" s="68">
        <f t="shared" ref="AJ107:AR107" si="51">$D$107/10</f>
        <v>3.1613736928497787E-3</v>
      </c>
      <c r="AK107" s="68">
        <f t="shared" si="51"/>
        <v>3.1613736928497787E-3</v>
      </c>
      <c r="AL107" s="68">
        <f t="shared" si="51"/>
        <v>3.1613736928497787E-3</v>
      </c>
      <c r="AM107" s="68">
        <f t="shared" si="51"/>
        <v>3.1613736928497787E-3</v>
      </c>
      <c r="AN107" s="68">
        <f t="shared" si="51"/>
        <v>3.1613736928497787E-3</v>
      </c>
      <c r="AO107" s="68">
        <f t="shared" si="51"/>
        <v>3.1613736928497787E-3</v>
      </c>
      <c r="AP107" s="68">
        <f t="shared" si="51"/>
        <v>3.1613736928497787E-3</v>
      </c>
      <c r="AQ107" s="68">
        <f t="shared" si="51"/>
        <v>3.1613736928497787E-3</v>
      </c>
      <c r="AR107" s="68">
        <f t="shared" si="51"/>
        <v>3.1613736928497787E-3</v>
      </c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128"/>
    </row>
    <row r="108" spans="1:65" ht="12" customHeight="1">
      <c r="A108" s="81" t="s">
        <v>61</v>
      </c>
      <c r="B108" s="84" t="s">
        <v>109</v>
      </c>
      <c r="C108" s="82">
        <v>15385487.452000003</v>
      </c>
      <c r="D108" s="74">
        <f t="shared" si="48"/>
        <v>4.4023666267572654E-2</v>
      </c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9"/>
      <c r="AH108" s="69"/>
      <c r="AI108" s="68"/>
      <c r="AJ108" s="68">
        <f>$D$108/10</f>
        <v>4.4023666267572654E-3</v>
      </c>
      <c r="AK108" s="68">
        <f t="shared" ref="AK108:AS108" si="52">$D$108/10</f>
        <v>4.4023666267572654E-3</v>
      </c>
      <c r="AL108" s="68">
        <f t="shared" si="52"/>
        <v>4.4023666267572654E-3</v>
      </c>
      <c r="AM108" s="68">
        <f t="shared" si="52"/>
        <v>4.4023666267572654E-3</v>
      </c>
      <c r="AN108" s="68">
        <f t="shared" si="52"/>
        <v>4.4023666267572654E-3</v>
      </c>
      <c r="AO108" s="68">
        <f t="shared" si="52"/>
        <v>4.4023666267572654E-3</v>
      </c>
      <c r="AP108" s="68">
        <f t="shared" si="52"/>
        <v>4.4023666267572654E-3</v>
      </c>
      <c r="AQ108" s="68">
        <f t="shared" si="52"/>
        <v>4.4023666267572654E-3</v>
      </c>
      <c r="AR108" s="68">
        <f t="shared" si="52"/>
        <v>4.4023666267572654E-3</v>
      </c>
      <c r="AS108" s="68">
        <f t="shared" si="52"/>
        <v>4.4023666267572654E-3</v>
      </c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128"/>
    </row>
    <row r="109" spans="1:65" ht="12" customHeight="1">
      <c r="A109" s="81" t="s">
        <v>62</v>
      </c>
      <c r="B109" s="87" t="s">
        <v>108</v>
      </c>
      <c r="C109" s="82">
        <v>3018153.38</v>
      </c>
      <c r="D109" s="74">
        <f t="shared" si="48"/>
        <v>8.6360719840692605E-3</v>
      </c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9"/>
      <c r="AH109" s="69"/>
      <c r="AI109" s="68"/>
      <c r="AJ109" s="68"/>
      <c r="AK109" s="68">
        <f>$D$109/10</f>
        <v>8.6360719840692605E-4</v>
      </c>
      <c r="AL109" s="68">
        <f t="shared" ref="AL109:AT109" si="53">$D$109/10</f>
        <v>8.6360719840692605E-4</v>
      </c>
      <c r="AM109" s="68">
        <f t="shared" si="53"/>
        <v>8.6360719840692605E-4</v>
      </c>
      <c r="AN109" s="68">
        <f t="shared" si="53"/>
        <v>8.6360719840692605E-4</v>
      </c>
      <c r="AO109" s="68">
        <f t="shared" si="53"/>
        <v>8.6360719840692605E-4</v>
      </c>
      <c r="AP109" s="68">
        <f t="shared" si="53"/>
        <v>8.6360719840692605E-4</v>
      </c>
      <c r="AQ109" s="68">
        <f t="shared" si="53"/>
        <v>8.6360719840692605E-4</v>
      </c>
      <c r="AR109" s="68">
        <f t="shared" si="53"/>
        <v>8.6360719840692605E-4</v>
      </c>
      <c r="AS109" s="68">
        <f t="shared" si="53"/>
        <v>8.6360719840692605E-4</v>
      </c>
      <c r="AT109" s="68">
        <f t="shared" si="53"/>
        <v>8.6360719840692605E-4</v>
      </c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  <c r="BL109" s="68"/>
      <c r="BM109" s="128"/>
    </row>
    <row r="110" spans="1:65" ht="12" customHeight="1">
      <c r="A110" s="81" t="s">
        <v>63</v>
      </c>
      <c r="B110" s="84" t="s">
        <v>110</v>
      </c>
      <c r="C110" s="82">
        <v>3018153.38</v>
      </c>
      <c r="D110" s="74">
        <f t="shared" si="48"/>
        <v>8.6360719840692605E-3</v>
      </c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9"/>
      <c r="AH110" s="69"/>
      <c r="AI110" s="68"/>
      <c r="AJ110" s="68"/>
      <c r="AK110" s="68"/>
      <c r="AL110" s="68">
        <f>$D$110/10</f>
        <v>8.6360719840692605E-4</v>
      </c>
      <c r="AM110" s="68">
        <f t="shared" ref="AM110:AU110" si="54">$D$110/10</f>
        <v>8.6360719840692605E-4</v>
      </c>
      <c r="AN110" s="68">
        <f t="shared" si="54"/>
        <v>8.6360719840692605E-4</v>
      </c>
      <c r="AO110" s="68">
        <f t="shared" si="54"/>
        <v>8.6360719840692605E-4</v>
      </c>
      <c r="AP110" s="68">
        <f t="shared" si="54"/>
        <v>8.6360719840692605E-4</v>
      </c>
      <c r="AQ110" s="68">
        <f t="shared" si="54"/>
        <v>8.6360719840692605E-4</v>
      </c>
      <c r="AR110" s="68">
        <f t="shared" si="54"/>
        <v>8.6360719840692605E-4</v>
      </c>
      <c r="AS110" s="68">
        <f t="shared" si="54"/>
        <v>8.6360719840692605E-4</v>
      </c>
      <c r="AT110" s="68">
        <f>$D$110/10</f>
        <v>8.6360719840692605E-4</v>
      </c>
      <c r="AU110" s="68">
        <f t="shared" si="54"/>
        <v>8.6360719840692605E-4</v>
      </c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  <c r="BJ110" s="68"/>
      <c r="BK110" s="68"/>
      <c r="BL110" s="68"/>
      <c r="BM110" s="128"/>
    </row>
    <row r="111" spans="1:65" ht="12" customHeight="1">
      <c r="A111" s="81" t="s">
        <v>64</v>
      </c>
      <c r="B111" s="84" t="s">
        <v>111</v>
      </c>
      <c r="C111" s="82">
        <v>2379186.7000000002</v>
      </c>
      <c r="D111" s="74">
        <f t="shared" si="48"/>
        <v>6.8077479895141046E-3</v>
      </c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9"/>
      <c r="AH111" s="69"/>
      <c r="AI111" s="68"/>
      <c r="AJ111" s="68"/>
      <c r="AK111" s="68"/>
      <c r="AL111" s="68"/>
      <c r="AM111" s="68">
        <f>$D$111/10</f>
        <v>6.8077479895141044E-4</v>
      </c>
      <c r="AN111" s="68">
        <f t="shared" ref="AN111:AV111" si="55">$D$111/10</f>
        <v>6.8077479895141044E-4</v>
      </c>
      <c r="AO111" s="68">
        <f t="shared" si="55"/>
        <v>6.8077479895141044E-4</v>
      </c>
      <c r="AP111" s="68">
        <f t="shared" si="55"/>
        <v>6.8077479895141044E-4</v>
      </c>
      <c r="AQ111" s="68">
        <f t="shared" si="55"/>
        <v>6.8077479895141044E-4</v>
      </c>
      <c r="AR111" s="68">
        <f t="shared" si="55"/>
        <v>6.8077479895141044E-4</v>
      </c>
      <c r="AS111" s="68">
        <f t="shared" si="55"/>
        <v>6.8077479895141044E-4</v>
      </c>
      <c r="AT111" s="68">
        <f t="shared" si="55"/>
        <v>6.8077479895141044E-4</v>
      </c>
      <c r="AU111" s="68">
        <f t="shared" si="55"/>
        <v>6.8077479895141044E-4</v>
      </c>
      <c r="AV111" s="68">
        <f t="shared" si="55"/>
        <v>6.8077479895141044E-4</v>
      </c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8"/>
      <c r="BK111" s="68"/>
      <c r="BL111" s="68"/>
      <c r="BM111" s="128"/>
    </row>
    <row r="112" spans="1:65" ht="12" customHeight="1">
      <c r="A112" s="81" t="s">
        <v>65</v>
      </c>
      <c r="B112" s="84" t="s">
        <v>112</v>
      </c>
      <c r="C112" s="82">
        <v>2422444.64</v>
      </c>
      <c r="D112" s="74">
        <f t="shared" si="48"/>
        <v>6.931525225687088E-3</v>
      </c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9"/>
      <c r="AH112" s="69"/>
      <c r="AI112" s="68"/>
      <c r="AJ112" s="68"/>
      <c r="AK112" s="68"/>
      <c r="AL112" s="68"/>
      <c r="AM112" s="68"/>
      <c r="AN112" s="68">
        <f>$D$112/10</f>
        <v>6.9315252256870884E-4</v>
      </c>
      <c r="AO112" s="68">
        <f t="shared" ref="AO112:AW112" si="56">$D$112/10</f>
        <v>6.9315252256870884E-4</v>
      </c>
      <c r="AP112" s="68">
        <f t="shared" si="56"/>
        <v>6.9315252256870884E-4</v>
      </c>
      <c r="AQ112" s="68">
        <f t="shared" si="56"/>
        <v>6.9315252256870884E-4</v>
      </c>
      <c r="AR112" s="68">
        <f t="shared" si="56"/>
        <v>6.9315252256870884E-4</v>
      </c>
      <c r="AS112" s="68">
        <f t="shared" si="56"/>
        <v>6.9315252256870884E-4</v>
      </c>
      <c r="AT112" s="68">
        <f t="shared" si="56"/>
        <v>6.9315252256870884E-4</v>
      </c>
      <c r="AU112" s="68">
        <f t="shared" si="56"/>
        <v>6.9315252256870884E-4</v>
      </c>
      <c r="AV112" s="68">
        <f t="shared" si="56"/>
        <v>6.9315252256870884E-4</v>
      </c>
      <c r="AW112" s="68">
        <f t="shared" si="56"/>
        <v>6.9315252256870884E-4</v>
      </c>
      <c r="AX112" s="68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  <c r="BL112" s="68"/>
      <c r="BM112" s="128"/>
    </row>
    <row r="113" spans="1:65" ht="12" customHeight="1">
      <c r="A113" s="81" t="s">
        <v>124</v>
      </c>
      <c r="B113" s="84" t="s">
        <v>113</v>
      </c>
      <c r="C113" s="82">
        <v>2422444.64</v>
      </c>
      <c r="D113" s="74">
        <f t="shared" si="48"/>
        <v>6.931525225687088E-3</v>
      </c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9"/>
      <c r="AH113" s="69"/>
      <c r="AI113" s="68"/>
      <c r="AJ113" s="68"/>
      <c r="AK113" s="68"/>
      <c r="AL113" s="68"/>
      <c r="AM113" s="68"/>
      <c r="AN113" s="68"/>
      <c r="AO113" s="68">
        <f>$D$113/10</f>
        <v>6.9315252256870884E-4</v>
      </c>
      <c r="AP113" s="68">
        <f t="shared" ref="AP113:AX113" si="57">$D$113/10</f>
        <v>6.9315252256870884E-4</v>
      </c>
      <c r="AQ113" s="68">
        <f t="shared" si="57"/>
        <v>6.9315252256870884E-4</v>
      </c>
      <c r="AR113" s="68">
        <f t="shared" si="57"/>
        <v>6.9315252256870884E-4</v>
      </c>
      <c r="AS113" s="68">
        <f t="shared" si="57"/>
        <v>6.9315252256870884E-4</v>
      </c>
      <c r="AT113" s="68">
        <f t="shared" si="57"/>
        <v>6.9315252256870884E-4</v>
      </c>
      <c r="AU113" s="68">
        <f t="shared" si="57"/>
        <v>6.9315252256870884E-4</v>
      </c>
      <c r="AV113" s="68">
        <f t="shared" si="57"/>
        <v>6.9315252256870884E-4</v>
      </c>
      <c r="AW113" s="68">
        <f t="shared" si="57"/>
        <v>6.9315252256870884E-4</v>
      </c>
      <c r="AX113" s="68">
        <f t="shared" si="57"/>
        <v>6.9315252256870884E-4</v>
      </c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8"/>
      <c r="BK113" s="68"/>
      <c r="BL113" s="68"/>
      <c r="BM113" s="128"/>
    </row>
    <row r="114" spans="1:65" ht="12" customHeight="1">
      <c r="A114" s="81" t="s">
        <v>125</v>
      </c>
      <c r="B114" s="84" t="s">
        <v>103</v>
      </c>
      <c r="C114" s="82">
        <v>6475140.3199999994</v>
      </c>
      <c r="D114" s="74">
        <f t="shared" si="48"/>
        <v>1.8527811833893366E-2</v>
      </c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9"/>
      <c r="AH114" s="69"/>
      <c r="AI114" s="68"/>
      <c r="AJ114" s="68"/>
      <c r="AK114" s="68"/>
      <c r="AL114" s="68"/>
      <c r="AM114" s="68"/>
      <c r="AN114" s="68"/>
      <c r="AO114" s="68"/>
      <c r="AP114" s="68">
        <f>$D$114/10</f>
        <v>1.8527811833893367E-3</v>
      </c>
      <c r="AQ114" s="68">
        <f t="shared" ref="AQ114:AY114" si="58">$D$114/10</f>
        <v>1.8527811833893367E-3</v>
      </c>
      <c r="AR114" s="68">
        <f t="shared" si="58"/>
        <v>1.8527811833893367E-3</v>
      </c>
      <c r="AS114" s="68">
        <f t="shared" si="58"/>
        <v>1.8527811833893367E-3</v>
      </c>
      <c r="AT114" s="68">
        <f t="shared" si="58"/>
        <v>1.8527811833893367E-3</v>
      </c>
      <c r="AU114" s="68">
        <f t="shared" si="58"/>
        <v>1.8527811833893367E-3</v>
      </c>
      <c r="AV114" s="68">
        <f t="shared" si="58"/>
        <v>1.8527811833893367E-3</v>
      </c>
      <c r="AW114" s="68">
        <f t="shared" si="58"/>
        <v>1.8527811833893367E-3</v>
      </c>
      <c r="AX114" s="68">
        <f t="shared" si="58"/>
        <v>1.8527811833893367E-3</v>
      </c>
      <c r="AY114" s="68">
        <f t="shared" si="58"/>
        <v>1.8527811833893367E-3</v>
      </c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8"/>
      <c r="BK114" s="68"/>
      <c r="BL114" s="68"/>
      <c r="BM114" s="128"/>
    </row>
    <row r="115" spans="1:65" ht="12" customHeight="1">
      <c r="A115" s="80">
        <v>4.5</v>
      </c>
      <c r="B115" s="84" t="s">
        <v>127</v>
      </c>
      <c r="C115" s="79"/>
      <c r="D115" s="74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133"/>
      <c r="AE115" s="133"/>
      <c r="AF115" s="133"/>
      <c r="AG115" s="69"/>
      <c r="AH115" s="69"/>
      <c r="AI115" s="45"/>
      <c r="AJ115" s="45"/>
      <c r="AK115" s="45"/>
      <c r="AL115" s="45"/>
      <c r="AM115" s="45"/>
      <c r="AN115" s="45"/>
      <c r="AO115" s="45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3"/>
      <c r="AZ115" s="133"/>
      <c r="BA115" s="133"/>
      <c r="BB115" s="133"/>
      <c r="BC115" s="133"/>
      <c r="BD115" s="133"/>
      <c r="BE115" s="133"/>
      <c r="BF115" s="133"/>
      <c r="BG115" s="68"/>
      <c r="BH115" s="68"/>
      <c r="BI115" s="68"/>
      <c r="BJ115" s="68"/>
      <c r="BK115" s="68"/>
      <c r="BL115" s="68"/>
      <c r="BM115" s="128"/>
    </row>
    <row r="116" spans="1:65" ht="12" customHeight="1">
      <c r="A116" s="81" t="s">
        <v>128</v>
      </c>
      <c r="B116" s="84" t="s">
        <v>105</v>
      </c>
      <c r="C116" s="82"/>
      <c r="D116" s="74">
        <f t="shared" ref="D116:D126" si="59">(C116/$C$142)*100</f>
        <v>0</v>
      </c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9"/>
      <c r="AH116" s="69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  <c r="BL116" s="68"/>
      <c r="BM116" s="128"/>
    </row>
    <row r="117" spans="1:65" ht="12" customHeight="1">
      <c r="A117" s="81" t="s">
        <v>66</v>
      </c>
      <c r="B117" s="84" t="s">
        <v>106</v>
      </c>
      <c r="C117" s="82">
        <v>21361266.923333332</v>
      </c>
      <c r="D117" s="74">
        <f t="shared" si="59"/>
        <v>6.1122618897792518E-2</v>
      </c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>
        <f>$D$117/18</f>
        <v>3.3957010498773619E-3</v>
      </c>
      <c r="AG117" s="69"/>
      <c r="AH117" s="69"/>
      <c r="AI117" s="68">
        <f>$D$117/18</f>
        <v>3.3957010498773619E-3</v>
      </c>
      <c r="AJ117" s="68">
        <f>AI117</f>
        <v>3.3957010498773619E-3</v>
      </c>
      <c r="AK117" s="68">
        <f t="shared" ref="AK117:AY117" si="60">AJ117</f>
        <v>3.3957010498773619E-3</v>
      </c>
      <c r="AL117" s="68">
        <f t="shared" si="60"/>
        <v>3.3957010498773619E-3</v>
      </c>
      <c r="AM117" s="68">
        <f t="shared" si="60"/>
        <v>3.3957010498773619E-3</v>
      </c>
      <c r="AN117" s="68">
        <f t="shared" si="60"/>
        <v>3.3957010498773619E-3</v>
      </c>
      <c r="AO117" s="68">
        <f t="shared" si="60"/>
        <v>3.3957010498773619E-3</v>
      </c>
      <c r="AP117" s="68">
        <f t="shared" si="60"/>
        <v>3.3957010498773619E-3</v>
      </c>
      <c r="AQ117" s="68">
        <f t="shared" si="60"/>
        <v>3.3957010498773619E-3</v>
      </c>
      <c r="AR117" s="68">
        <f t="shared" si="60"/>
        <v>3.3957010498773619E-3</v>
      </c>
      <c r="AS117" s="68">
        <f t="shared" si="60"/>
        <v>3.3957010498773619E-3</v>
      </c>
      <c r="AT117" s="68">
        <f t="shared" si="60"/>
        <v>3.3957010498773619E-3</v>
      </c>
      <c r="AU117" s="68">
        <f t="shared" si="60"/>
        <v>3.3957010498773619E-3</v>
      </c>
      <c r="AV117" s="68">
        <f t="shared" si="60"/>
        <v>3.3957010498773619E-3</v>
      </c>
      <c r="AW117" s="68">
        <f t="shared" si="60"/>
        <v>3.3957010498773619E-3</v>
      </c>
      <c r="AX117" s="68">
        <f t="shared" si="60"/>
        <v>3.3957010498773619E-3</v>
      </c>
      <c r="AY117" s="68">
        <f t="shared" si="60"/>
        <v>3.3957010498773619E-3</v>
      </c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128"/>
    </row>
    <row r="118" spans="1:65" ht="12" customHeight="1">
      <c r="A118" s="81" t="s">
        <v>129</v>
      </c>
      <c r="B118" s="84" t="s">
        <v>107</v>
      </c>
      <c r="C118" s="82">
        <v>68505211.06053333</v>
      </c>
      <c r="D118" s="74">
        <f t="shared" si="59"/>
        <v>0.19601917448033193</v>
      </c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9"/>
      <c r="AH118" s="69"/>
      <c r="AI118" s="68">
        <f>$D$118/18</f>
        <v>1.0889954137796219E-2</v>
      </c>
      <c r="AJ118" s="68">
        <f t="shared" ref="AJ118:AZ118" si="61">$D$118/18</f>
        <v>1.0889954137796219E-2</v>
      </c>
      <c r="AK118" s="68">
        <f t="shared" si="61"/>
        <v>1.0889954137796219E-2</v>
      </c>
      <c r="AL118" s="68">
        <f t="shared" si="61"/>
        <v>1.0889954137796219E-2</v>
      </c>
      <c r="AM118" s="68">
        <f t="shared" si="61"/>
        <v>1.0889954137796219E-2</v>
      </c>
      <c r="AN118" s="68">
        <f t="shared" si="61"/>
        <v>1.0889954137796219E-2</v>
      </c>
      <c r="AO118" s="68">
        <f t="shared" si="61"/>
        <v>1.0889954137796219E-2</v>
      </c>
      <c r="AP118" s="68">
        <f t="shared" si="61"/>
        <v>1.0889954137796219E-2</v>
      </c>
      <c r="AQ118" s="68">
        <f t="shared" si="61"/>
        <v>1.0889954137796219E-2</v>
      </c>
      <c r="AR118" s="68">
        <f t="shared" si="61"/>
        <v>1.0889954137796219E-2</v>
      </c>
      <c r="AS118" s="68">
        <f t="shared" si="61"/>
        <v>1.0889954137796219E-2</v>
      </c>
      <c r="AT118" s="68">
        <f t="shared" si="61"/>
        <v>1.0889954137796219E-2</v>
      </c>
      <c r="AU118" s="68">
        <f t="shared" si="61"/>
        <v>1.0889954137796219E-2</v>
      </c>
      <c r="AV118" s="68">
        <f t="shared" si="61"/>
        <v>1.0889954137796219E-2</v>
      </c>
      <c r="AW118" s="68">
        <f t="shared" si="61"/>
        <v>1.0889954137796219E-2</v>
      </c>
      <c r="AX118" s="68">
        <f t="shared" si="61"/>
        <v>1.0889954137796219E-2</v>
      </c>
      <c r="AY118" s="68">
        <f t="shared" si="61"/>
        <v>1.0889954137796219E-2</v>
      </c>
      <c r="AZ118" s="68">
        <f t="shared" si="61"/>
        <v>1.0889954137796219E-2</v>
      </c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  <c r="BL118" s="68"/>
      <c r="BM118" s="128"/>
    </row>
    <row r="119" spans="1:65" ht="12" customHeight="1">
      <c r="A119" s="81" t="s">
        <v>67</v>
      </c>
      <c r="B119" s="84" t="s">
        <v>109</v>
      </c>
      <c r="C119" s="82">
        <v>65212000.341600001</v>
      </c>
      <c r="D119" s="74">
        <f t="shared" si="59"/>
        <v>0.18659605999719167</v>
      </c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9"/>
      <c r="AH119" s="69"/>
      <c r="AI119" s="68"/>
      <c r="AJ119" s="68"/>
      <c r="AK119" s="68"/>
      <c r="AL119" s="68"/>
      <c r="AM119" s="68"/>
      <c r="AN119" s="68"/>
      <c r="AO119" s="68"/>
      <c r="AP119" s="68">
        <f>$D$119/18</f>
        <v>1.036644777762176E-2</v>
      </c>
      <c r="AQ119" s="68">
        <f t="shared" ref="AQ119:BG119" si="62">$D$119/18</f>
        <v>1.036644777762176E-2</v>
      </c>
      <c r="AR119" s="68">
        <f t="shared" si="62"/>
        <v>1.036644777762176E-2</v>
      </c>
      <c r="AS119" s="68">
        <f t="shared" si="62"/>
        <v>1.036644777762176E-2</v>
      </c>
      <c r="AT119" s="68">
        <f t="shared" si="62"/>
        <v>1.036644777762176E-2</v>
      </c>
      <c r="AU119" s="68">
        <f t="shared" si="62"/>
        <v>1.036644777762176E-2</v>
      </c>
      <c r="AV119" s="68">
        <f t="shared" si="62"/>
        <v>1.036644777762176E-2</v>
      </c>
      <c r="AW119" s="68">
        <f t="shared" si="62"/>
        <v>1.036644777762176E-2</v>
      </c>
      <c r="AX119" s="68">
        <f t="shared" si="62"/>
        <v>1.036644777762176E-2</v>
      </c>
      <c r="AY119" s="68">
        <f t="shared" si="62"/>
        <v>1.036644777762176E-2</v>
      </c>
      <c r="AZ119" s="68">
        <f t="shared" si="62"/>
        <v>1.036644777762176E-2</v>
      </c>
      <c r="BA119" s="68">
        <f t="shared" si="62"/>
        <v>1.036644777762176E-2</v>
      </c>
      <c r="BB119" s="68">
        <f t="shared" si="62"/>
        <v>1.036644777762176E-2</v>
      </c>
      <c r="BC119" s="68">
        <f t="shared" si="62"/>
        <v>1.036644777762176E-2</v>
      </c>
      <c r="BD119" s="68">
        <f t="shared" si="62"/>
        <v>1.036644777762176E-2</v>
      </c>
      <c r="BE119" s="68">
        <f t="shared" si="62"/>
        <v>1.036644777762176E-2</v>
      </c>
      <c r="BF119" s="68">
        <f t="shared" si="62"/>
        <v>1.036644777762176E-2</v>
      </c>
      <c r="BG119" s="68">
        <f t="shared" si="62"/>
        <v>1.036644777762176E-2</v>
      </c>
      <c r="BH119" s="68"/>
      <c r="BI119" s="68"/>
      <c r="BJ119" s="68"/>
      <c r="BK119" s="68"/>
      <c r="BL119" s="68"/>
      <c r="BM119" s="128"/>
    </row>
    <row r="120" spans="1:65" ht="12" customHeight="1">
      <c r="A120" s="81" t="s">
        <v>68</v>
      </c>
      <c r="B120" s="87" t="s">
        <v>108</v>
      </c>
      <c r="C120" s="82"/>
      <c r="D120" s="74">
        <f t="shared" si="59"/>
        <v>0</v>
      </c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9"/>
      <c r="AH120" s="69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  <c r="BL120" s="68"/>
      <c r="BM120" s="128"/>
    </row>
    <row r="121" spans="1:65" ht="12" customHeight="1">
      <c r="A121" s="81" t="s">
        <v>69</v>
      </c>
      <c r="B121" s="84" t="s">
        <v>110</v>
      </c>
      <c r="C121" s="82"/>
      <c r="D121" s="74">
        <f t="shared" si="59"/>
        <v>0</v>
      </c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9"/>
      <c r="AH121" s="69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68"/>
      <c r="BC121" s="68"/>
      <c r="BD121" s="68"/>
      <c r="BE121" s="68"/>
      <c r="BF121" s="68"/>
      <c r="BG121" s="68"/>
      <c r="BH121" s="68"/>
      <c r="BI121" s="68"/>
      <c r="BJ121" s="68"/>
      <c r="BK121" s="68"/>
      <c r="BL121" s="68"/>
      <c r="BM121" s="128"/>
    </row>
    <row r="122" spans="1:65" ht="12" customHeight="1">
      <c r="A122" s="81" t="s">
        <v>70</v>
      </c>
      <c r="B122" s="84" t="s">
        <v>111</v>
      </c>
      <c r="C122" s="82"/>
      <c r="D122" s="74">
        <f t="shared" si="59"/>
        <v>0</v>
      </c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9"/>
      <c r="AH122" s="69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68"/>
      <c r="BC122" s="68"/>
      <c r="BD122" s="68"/>
      <c r="BE122" s="68"/>
      <c r="BF122" s="68"/>
      <c r="BG122" s="68"/>
      <c r="BH122" s="68"/>
      <c r="BI122" s="68"/>
      <c r="BJ122" s="68"/>
      <c r="BK122" s="68"/>
      <c r="BL122" s="68"/>
      <c r="BM122" s="128"/>
    </row>
    <row r="123" spans="1:65" ht="12" customHeight="1">
      <c r="A123" s="81" t="s">
        <v>71</v>
      </c>
      <c r="B123" s="84" t="s">
        <v>112</v>
      </c>
      <c r="C123" s="82"/>
      <c r="D123" s="74">
        <f t="shared" si="59"/>
        <v>0</v>
      </c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9"/>
      <c r="AH123" s="69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68"/>
      <c r="BC123" s="68"/>
      <c r="BD123" s="68"/>
      <c r="BE123" s="68"/>
      <c r="BF123" s="68"/>
      <c r="BG123" s="68"/>
      <c r="BH123" s="68"/>
      <c r="BI123" s="68"/>
      <c r="BJ123" s="68"/>
      <c r="BK123" s="68"/>
      <c r="BL123" s="68"/>
      <c r="BM123" s="128"/>
    </row>
    <row r="124" spans="1:65" ht="12" customHeight="1">
      <c r="A124" s="81" t="s">
        <v>99</v>
      </c>
      <c r="B124" s="84" t="s">
        <v>113</v>
      </c>
      <c r="C124" s="82"/>
      <c r="D124" s="74">
        <f t="shared" si="59"/>
        <v>0</v>
      </c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9"/>
      <c r="AH124" s="69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128"/>
    </row>
    <row r="125" spans="1:65" ht="12" customHeight="1">
      <c r="A125" s="81" t="s">
        <v>130</v>
      </c>
      <c r="B125" s="84" t="s">
        <v>103</v>
      </c>
      <c r="C125" s="82"/>
      <c r="D125" s="74">
        <f t="shared" si="59"/>
        <v>0</v>
      </c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9"/>
      <c r="AH125" s="69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128"/>
    </row>
    <row r="126" spans="1:65" ht="12" customHeight="1">
      <c r="A126" s="80">
        <v>4.5999999999999996</v>
      </c>
      <c r="B126" s="129" t="s">
        <v>131</v>
      </c>
      <c r="C126" s="82">
        <v>2753100698.0891924</v>
      </c>
      <c r="D126" s="74">
        <f t="shared" si="59"/>
        <v>7.8776565716118769</v>
      </c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9"/>
      <c r="AH126" s="69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>
        <f>D126/15</f>
        <v>0.52517710477412516</v>
      </c>
      <c r="AY126" s="68">
        <f>AX126</f>
        <v>0.52517710477412516</v>
      </c>
      <c r="AZ126" s="68">
        <f t="shared" ref="AZ126:BL126" si="63">AY126</f>
        <v>0.52517710477412516</v>
      </c>
      <c r="BA126" s="68">
        <f t="shared" si="63"/>
        <v>0.52517710477412516</v>
      </c>
      <c r="BB126" s="68">
        <f t="shared" si="63"/>
        <v>0.52517710477412516</v>
      </c>
      <c r="BC126" s="68">
        <f t="shared" si="63"/>
        <v>0.52517710477412516</v>
      </c>
      <c r="BD126" s="68">
        <f t="shared" si="63"/>
        <v>0.52517710477412516</v>
      </c>
      <c r="BE126" s="68">
        <f t="shared" si="63"/>
        <v>0.52517710477412516</v>
      </c>
      <c r="BF126" s="68">
        <f t="shared" si="63"/>
        <v>0.52517710477412516</v>
      </c>
      <c r="BG126" s="68">
        <f t="shared" si="63"/>
        <v>0.52517710477412516</v>
      </c>
      <c r="BH126" s="68">
        <f t="shared" si="63"/>
        <v>0.52517710477412516</v>
      </c>
      <c r="BI126" s="68">
        <f t="shared" si="63"/>
        <v>0.52517710477412516</v>
      </c>
      <c r="BJ126" s="68">
        <f t="shared" si="63"/>
        <v>0.52517710477412516</v>
      </c>
      <c r="BK126" s="68">
        <f t="shared" si="63"/>
        <v>0.52517710477412516</v>
      </c>
      <c r="BL126" s="68">
        <f t="shared" si="63"/>
        <v>0.52517710477412516</v>
      </c>
      <c r="BM126" s="128"/>
    </row>
    <row r="127" spans="1:65" ht="12" customHeight="1">
      <c r="A127" s="81"/>
      <c r="B127" s="130"/>
      <c r="C127" s="82"/>
      <c r="D127" s="74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9"/>
      <c r="AH127" s="69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  <c r="BL127" s="68"/>
      <c r="BM127" s="128"/>
    </row>
    <row r="128" spans="1:65" ht="12" customHeight="1">
      <c r="A128" s="80">
        <v>4.7</v>
      </c>
      <c r="B128" s="129" t="s">
        <v>132</v>
      </c>
      <c r="C128" s="82">
        <v>7299333125.8968487</v>
      </c>
      <c r="D128" s="74">
        <f t="shared" ref="D128" si="64">(C128/$C$142)*100</f>
        <v>20.886137440419439</v>
      </c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9"/>
      <c r="AH128" s="69"/>
      <c r="AI128" s="68">
        <v>0.2</v>
      </c>
      <c r="AJ128" s="68">
        <f>AI128</f>
        <v>0.2</v>
      </c>
      <c r="AK128" s="68">
        <v>0.4</v>
      </c>
      <c r="AL128" s="68">
        <f t="shared" ref="AL128:BG128" si="65">AK128</f>
        <v>0.4</v>
      </c>
      <c r="AM128" s="68">
        <f t="shared" si="65"/>
        <v>0.4</v>
      </c>
      <c r="AN128" s="68">
        <v>0.5</v>
      </c>
      <c r="AO128" s="68">
        <v>0.7</v>
      </c>
      <c r="AP128" s="68">
        <v>0.7</v>
      </c>
      <c r="AQ128" s="68">
        <v>0.7</v>
      </c>
      <c r="AR128" s="68">
        <v>0.7</v>
      </c>
      <c r="AS128" s="68">
        <v>0.9</v>
      </c>
      <c r="AT128" s="68">
        <v>0.9</v>
      </c>
      <c r="AU128" s="68">
        <v>0.9</v>
      </c>
      <c r="AV128" s="68">
        <f>AU128</f>
        <v>0.9</v>
      </c>
      <c r="AW128" s="68">
        <f t="shared" ref="AW128:AY128" si="66">AV128</f>
        <v>0.9</v>
      </c>
      <c r="AX128" s="68">
        <v>0.8</v>
      </c>
      <c r="AY128" s="68">
        <f t="shared" si="66"/>
        <v>0.8</v>
      </c>
      <c r="AZ128" s="68">
        <f t="shared" si="65"/>
        <v>0.8</v>
      </c>
      <c r="BA128" s="68">
        <f t="shared" si="65"/>
        <v>0.8</v>
      </c>
      <c r="BB128" s="68">
        <f t="shared" si="65"/>
        <v>0.8</v>
      </c>
      <c r="BC128" s="68">
        <v>0.98</v>
      </c>
      <c r="BD128" s="68">
        <f t="shared" si="65"/>
        <v>0.98</v>
      </c>
      <c r="BE128" s="68">
        <f t="shared" si="65"/>
        <v>0.98</v>
      </c>
      <c r="BF128" s="68">
        <f t="shared" si="65"/>
        <v>0.98</v>
      </c>
      <c r="BG128" s="68">
        <f t="shared" si="65"/>
        <v>0.98</v>
      </c>
      <c r="BH128" s="68">
        <v>0.9</v>
      </c>
      <c r="BI128" s="68">
        <v>0.5</v>
      </c>
      <c r="BJ128" s="68">
        <v>0.5</v>
      </c>
      <c r="BK128" s="68">
        <v>0.39</v>
      </c>
      <c r="BL128" s="68">
        <f>0.3-0.00386255958056836</f>
        <v>0.29613744041943163</v>
      </c>
      <c r="BM128" s="128"/>
    </row>
    <row r="129" spans="1:65" ht="12" customHeight="1">
      <c r="A129" s="81"/>
      <c r="B129" s="129"/>
      <c r="C129" s="82"/>
      <c r="D129" s="74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9"/>
      <c r="AH129" s="69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68"/>
      <c r="BC129" s="68"/>
      <c r="BD129" s="68"/>
      <c r="BE129" s="68"/>
      <c r="BF129" s="68"/>
      <c r="BG129" s="68"/>
      <c r="BH129" s="68"/>
      <c r="BI129" s="68"/>
      <c r="BJ129" s="68"/>
      <c r="BK129" s="68"/>
      <c r="BL129" s="68"/>
      <c r="BM129" s="128"/>
    </row>
    <row r="130" spans="1:65" ht="12" customHeight="1">
      <c r="A130" s="80">
        <v>4.8</v>
      </c>
      <c r="B130" s="129" t="s">
        <v>133</v>
      </c>
      <c r="C130" s="82">
        <v>251893870.76874998</v>
      </c>
      <c r="D130" s="74">
        <f t="shared" ref="D130" si="67">(C130/$C$142)*100</f>
        <v>0.72076310459237314</v>
      </c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9"/>
      <c r="AH130" s="69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>
        <f t="shared" ref="AX130:BL130" si="68">$D$130/15</f>
        <v>4.8050873639491544E-2</v>
      </c>
      <c r="AY130" s="68">
        <f>$D$130/15</f>
        <v>4.8050873639491544E-2</v>
      </c>
      <c r="AZ130" s="68">
        <f t="shared" si="68"/>
        <v>4.8050873639491544E-2</v>
      </c>
      <c r="BA130" s="68">
        <f t="shared" si="68"/>
        <v>4.8050873639491544E-2</v>
      </c>
      <c r="BB130" s="68">
        <f t="shared" si="68"/>
        <v>4.8050873639491544E-2</v>
      </c>
      <c r="BC130" s="68">
        <f t="shared" si="68"/>
        <v>4.8050873639491544E-2</v>
      </c>
      <c r="BD130" s="68">
        <f t="shared" si="68"/>
        <v>4.8050873639491544E-2</v>
      </c>
      <c r="BE130" s="68">
        <f t="shared" si="68"/>
        <v>4.8050873639491544E-2</v>
      </c>
      <c r="BF130" s="68">
        <f t="shared" si="68"/>
        <v>4.8050873639491544E-2</v>
      </c>
      <c r="BG130" s="68">
        <f t="shared" si="68"/>
        <v>4.8050873639491544E-2</v>
      </c>
      <c r="BH130" s="68">
        <f t="shared" si="68"/>
        <v>4.8050873639491544E-2</v>
      </c>
      <c r="BI130" s="68">
        <f t="shared" si="68"/>
        <v>4.8050873639491544E-2</v>
      </c>
      <c r="BJ130" s="68">
        <f t="shared" si="68"/>
        <v>4.8050873639491544E-2</v>
      </c>
      <c r="BK130" s="68">
        <f t="shared" si="68"/>
        <v>4.8050873639491544E-2</v>
      </c>
      <c r="BL130" s="68">
        <f t="shared" si="68"/>
        <v>4.8050873639491544E-2</v>
      </c>
      <c r="BM130" s="128"/>
    </row>
    <row r="131" spans="1:65" ht="12" customHeight="1">
      <c r="A131" s="81"/>
      <c r="B131" s="85"/>
      <c r="C131" s="82"/>
      <c r="D131" s="74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9"/>
      <c r="AH131" s="69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8"/>
      <c r="BK131" s="68"/>
      <c r="BL131" s="68"/>
      <c r="BM131" s="128"/>
    </row>
    <row r="132" spans="1:65" ht="12" customHeight="1">
      <c r="A132" s="78">
        <v>5</v>
      </c>
      <c r="B132" s="131" t="s">
        <v>72</v>
      </c>
      <c r="C132" s="82"/>
      <c r="D132" s="74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9"/>
      <c r="AH132" s="69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  <c r="BL132" s="68"/>
      <c r="BM132" s="128"/>
    </row>
    <row r="133" spans="1:65" ht="12" customHeight="1">
      <c r="A133" s="78"/>
      <c r="B133" s="131"/>
      <c r="C133" s="82"/>
      <c r="D133" s="74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9"/>
      <c r="AH133" s="69"/>
      <c r="AI133" s="68"/>
      <c r="AJ133" s="68"/>
      <c r="AK133" s="68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  <c r="BB133" s="68"/>
      <c r="BC133" s="68"/>
      <c r="BD133" s="68"/>
      <c r="BE133" s="68"/>
      <c r="BF133" s="68"/>
      <c r="BG133" s="68"/>
      <c r="BH133" s="68"/>
      <c r="BI133" s="68"/>
      <c r="BJ133" s="68"/>
      <c r="BK133" s="68"/>
      <c r="BL133" s="68"/>
      <c r="BM133" s="128"/>
    </row>
    <row r="134" spans="1:65" ht="12" customHeight="1">
      <c r="A134" s="78"/>
      <c r="B134" s="129" t="s">
        <v>152</v>
      </c>
      <c r="C134" s="82">
        <v>107400000</v>
      </c>
      <c r="D134" s="74">
        <f t="shared" ref="D134:D139" si="69">(C134/$C$142)*100</f>
        <v>0.30731179443539036</v>
      </c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>
        <f>$D$134/25</f>
        <v>1.2292471777415614E-2</v>
      </c>
      <c r="U134" s="68">
        <f t="shared" ref="U134:AI134" si="70">$D$134/25</f>
        <v>1.2292471777415614E-2</v>
      </c>
      <c r="V134" s="68">
        <f t="shared" si="70"/>
        <v>1.2292471777415614E-2</v>
      </c>
      <c r="W134" s="68">
        <f t="shared" si="70"/>
        <v>1.2292471777415614E-2</v>
      </c>
      <c r="X134" s="68">
        <f t="shared" si="70"/>
        <v>1.2292471777415614E-2</v>
      </c>
      <c r="Y134" s="68">
        <f t="shared" si="70"/>
        <v>1.2292471777415614E-2</v>
      </c>
      <c r="Z134" s="68">
        <f t="shared" si="70"/>
        <v>1.2292471777415614E-2</v>
      </c>
      <c r="AA134" s="68">
        <f t="shared" si="70"/>
        <v>1.2292471777415614E-2</v>
      </c>
      <c r="AB134" s="68">
        <f t="shared" si="70"/>
        <v>1.2292471777415614E-2</v>
      </c>
      <c r="AC134" s="68">
        <f t="shared" si="70"/>
        <v>1.2292471777415614E-2</v>
      </c>
      <c r="AD134" s="68">
        <f t="shared" si="70"/>
        <v>1.2292471777415614E-2</v>
      </c>
      <c r="AE134" s="68">
        <f t="shared" si="70"/>
        <v>1.2292471777415614E-2</v>
      </c>
      <c r="AF134" s="68">
        <f t="shared" si="70"/>
        <v>1.2292471777415614E-2</v>
      </c>
      <c r="AG134" s="69"/>
      <c r="AH134" s="69"/>
      <c r="AI134" s="68">
        <f t="shared" si="70"/>
        <v>1.2292471777415614E-2</v>
      </c>
      <c r="AJ134" s="68">
        <f t="shared" ref="AJ134:AJ139" si="71">AI134</f>
        <v>1.2292471777415614E-2</v>
      </c>
      <c r="AK134" s="68">
        <f t="shared" ref="AK134:AT135" si="72">AJ134</f>
        <v>1.2292471777415614E-2</v>
      </c>
      <c r="AL134" s="68">
        <f t="shared" si="72"/>
        <v>1.2292471777415614E-2</v>
      </c>
      <c r="AM134" s="68">
        <f t="shared" si="72"/>
        <v>1.2292471777415614E-2</v>
      </c>
      <c r="AN134" s="68">
        <f t="shared" si="72"/>
        <v>1.2292471777415614E-2</v>
      </c>
      <c r="AO134" s="68">
        <f t="shared" si="72"/>
        <v>1.2292471777415614E-2</v>
      </c>
      <c r="AP134" s="68">
        <f t="shared" si="72"/>
        <v>1.2292471777415614E-2</v>
      </c>
      <c r="AQ134" s="68">
        <f t="shared" si="72"/>
        <v>1.2292471777415614E-2</v>
      </c>
      <c r="AR134" s="68">
        <f t="shared" si="72"/>
        <v>1.2292471777415614E-2</v>
      </c>
      <c r="AS134" s="68">
        <f t="shared" si="72"/>
        <v>1.2292471777415614E-2</v>
      </c>
      <c r="AT134" s="68">
        <f t="shared" si="72"/>
        <v>1.2292471777415614E-2</v>
      </c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  <c r="BM134" s="128"/>
    </row>
    <row r="135" spans="1:65" ht="12" customHeight="1">
      <c r="A135" s="78"/>
      <c r="B135" s="129" t="s">
        <v>153</v>
      </c>
      <c r="C135" s="82">
        <v>2555965100</v>
      </c>
      <c r="D135" s="74">
        <f t="shared" si="69"/>
        <v>7.3135774804025315</v>
      </c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>
        <f>D135/40</f>
        <v>0.18283943701006328</v>
      </c>
      <c r="W135" s="68">
        <f>V135</f>
        <v>0.18283943701006328</v>
      </c>
      <c r="X135" s="68">
        <f t="shared" ref="X135:AF135" si="73">W135</f>
        <v>0.18283943701006328</v>
      </c>
      <c r="Y135" s="68">
        <f t="shared" si="73"/>
        <v>0.18283943701006328</v>
      </c>
      <c r="Z135" s="68">
        <f t="shared" si="73"/>
        <v>0.18283943701006328</v>
      </c>
      <c r="AA135" s="68">
        <f t="shared" si="73"/>
        <v>0.18283943701006328</v>
      </c>
      <c r="AB135" s="68">
        <f t="shared" si="73"/>
        <v>0.18283943701006328</v>
      </c>
      <c r="AC135" s="68">
        <f t="shared" si="73"/>
        <v>0.18283943701006328</v>
      </c>
      <c r="AD135" s="68">
        <f t="shared" si="73"/>
        <v>0.18283943701006328</v>
      </c>
      <c r="AE135" s="68">
        <f t="shared" si="73"/>
        <v>0.18283943701006328</v>
      </c>
      <c r="AF135" s="68">
        <f t="shared" si="73"/>
        <v>0.18283943701006328</v>
      </c>
      <c r="AG135" s="69"/>
      <c r="AH135" s="69"/>
      <c r="AI135" s="68">
        <v>0.1</v>
      </c>
      <c r="AJ135" s="68">
        <f t="shared" si="71"/>
        <v>0.1</v>
      </c>
      <c r="AK135" s="68">
        <f t="shared" si="72"/>
        <v>0.1</v>
      </c>
      <c r="AL135" s="68">
        <f t="shared" si="72"/>
        <v>0.1</v>
      </c>
      <c r="AM135" s="68">
        <f t="shared" si="72"/>
        <v>0.1</v>
      </c>
      <c r="AN135" s="68">
        <f t="shared" si="72"/>
        <v>0.1</v>
      </c>
      <c r="AO135" s="68">
        <v>0.2</v>
      </c>
      <c r="AP135" s="68">
        <v>0.2</v>
      </c>
      <c r="AQ135" s="68">
        <f t="shared" si="72"/>
        <v>0.2</v>
      </c>
      <c r="AR135" s="68">
        <v>0.2</v>
      </c>
      <c r="AS135" s="68">
        <f t="shared" si="72"/>
        <v>0.2</v>
      </c>
      <c r="AT135" s="68">
        <f t="shared" si="72"/>
        <v>0.2</v>
      </c>
      <c r="AU135" s="68">
        <v>0.3</v>
      </c>
      <c r="AV135" s="68">
        <v>0.2</v>
      </c>
      <c r="AW135" s="68">
        <f t="shared" ref="AW135:BK135" si="74">AV135</f>
        <v>0.2</v>
      </c>
      <c r="AX135" s="68">
        <f t="shared" si="74"/>
        <v>0.2</v>
      </c>
      <c r="AY135" s="68">
        <f t="shared" si="74"/>
        <v>0.2</v>
      </c>
      <c r="AZ135" s="68">
        <f t="shared" si="74"/>
        <v>0.2</v>
      </c>
      <c r="BA135" s="68">
        <f t="shared" si="74"/>
        <v>0.2</v>
      </c>
      <c r="BB135" s="68">
        <f t="shared" si="74"/>
        <v>0.2</v>
      </c>
      <c r="BC135" s="68">
        <f t="shared" si="74"/>
        <v>0.2</v>
      </c>
      <c r="BD135" s="68">
        <f t="shared" si="74"/>
        <v>0.2</v>
      </c>
      <c r="BE135" s="68">
        <f t="shared" si="74"/>
        <v>0.2</v>
      </c>
      <c r="BF135" s="68">
        <f t="shared" si="74"/>
        <v>0.2</v>
      </c>
      <c r="BG135" s="68">
        <f t="shared" si="74"/>
        <v>0.2</v>
      </c>
      <c r="BH135" s="68">
        <f t="shared" si="74"/>
        <v>0.2</v>
      </c>
      <c r="BI135" s="68">
        <f t="shared" si="74"/>
        <v>0.2</v>
      </c>
      <c r="BJ135" s="68">
        <f t="shared" si="74"/>
        <v>0.2</v>
      </c>
      <c r="BK135" s="68">
        <f t="shared" si="74"/>
        <v>0.2</v>
      </c>
      <c r="BL135" s="68"/>
      <c r="BM135" s="128"/>
    </row>
    <row r="136" spans="1:65" ht="12" customHeight="1">
      <c r="A136" s="78"/>
      <c r="B136" s="129" t="s">
        <v>154</v>
      </c>
      <c r="C136" s="82">
        <v>1661985200</v>
      </c>
      <c r="D136" s="74">
        <f t="shared" si="69"/>
        <v>4.7555647498795262</v>
      </c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>
        <v>0.09</v>
      </c>
      <c r="W136" s="68">
        <v>0.09</v>
      </c>
      <c r="X136" s="68">
        <v>0.09</v>
      </c>
      <c r="Y136" s="68">
        <v>0.09</v>
      </c>
      <c r="Z136" s="68">
        <v>0.09</v>
      </c>
      <c r="AA136" s="68">
        <v>0.09</v>
      </c>
      <c r="AB136" s="68">
        <v>0.09</v>
      </c>
      <c r="AC136" s="68">
        <v>0.09</v>
      </c>
      <c r="AD136" s="68">
        <v>0.09</v>
      </c>
      <c r="AE136" s="68">
        <f>AF136</f>
        <v>0.1</v>
      </c>
      <c r="AF136" s="68">
        <f>AI136</f>
        <v>0.1</v>
      </c>
      <c r="AG136" s="69"/>
      <c r="AH136" s="69"/>
      <c r="AI136" s="68">
        <v>0.1</v>
      </c>
      <c r="AJ136" s="68">
        <f t="shared" si="71"/>
        <v>0.1</v>
      </c>
      <c r="AK136" s="68">
        <f t="shared" ref="AK136:AS139" si="75">AJ136</f>
        <v>0.1</v>
      </c>
      <c r="AL136" s="68">
        <f t="shared" si="75"/>
        <v>0.1</v>
      </c>
      <c r="AM136" s="68">
        <f t="shared" si="75"/>
        <v>0.1</v>
      </c>
      <c r="AN136" s="68">
        <f t="shared" si="75"/>
        <v>0.1</v>
      </c>
      <c r="AO136" s="68">
        <f t="shared" si="75"/>
        <v>0.1</v>
      </c>
      <c r="AP136" s="68">
        <v>0.1</v>
      </c>
      <c r="AQ136" s="68">
        <f t="shared" si="75"/>
        <v>0.1</v>
      </c>
      <c r="AR136" s="68">
        <f t="shared" si="75"/>
        <v>0.1</v>
      </c>
      <c r="AS136" s="68">
        <f t="shared" si="75"/>
        <v>0.1</v>
      </c>
      <c r="AT136" s="68">
        <f t="shared" ref="AT136:BJ139" si="76">AS136</f>
        <v>0.1</v>
      </c>
      <c r="AU136" s="68">
        <v>0.15</v>
      </c>
      <c r="AV136" s="68">
        <v>0.25</v>
      </c>
      <c r="AW136" s="68">
        <f t="shared" si="76"/>
        <v>0.25</v>
      </c>
      <c r="AX136" s="68">
        <f t="shared" si="76"/>
        <v>0.25</v>
      </c>
      <c r="AY136" s="68">
        <v>0.2</v>
      </c>
      <c r="AZ136" s="68">
        <f t="shared" si="76"/>
        <v>0.2</v>
      </c>
      <c r="BA136" s="68">
        <f t="shared" si="76"/>
        <v>0.2</v>
      </c>
      <c r="BB136" s="68">
        <v>0.1</v>
      </c>
      <c r="BC136" s="68">
        <f t="shared" si="76"/>
        <v>0.1</v>
      </c>
      <c r="BD136" s="68">
        <f t="shared" si="76"/>
        <v>0.1</v>
      </c>
      <c r="BE136" s="68">
        <f t="shared" si="76"/>
        <v>0.1</v>
      </c>
      <c r="BF136" s="68">
        <f t="shared" si="76"/>
        <v>0.1</v>
      </c>
      <c r="BG136" s="68">
        <f t="shared" si="76"/>
        <v>0.1</v>
      </c>
      <c r="BH136" s="68">
        <f t="shared" si="76"/>
        <v>0.1</v>
      </c>
      <c r="BI136" s="68">
        <f t="shared" si="76"/>
        <v>0.1</v>
      </c>
      <c r="BJ136" s="68">
        <f t="shared" si="76"/>
        <v>0.1</v>
      </c>
      <c r="BK136" s="68">
        <f>0.15-0.00443525012047541</f>
        <v>0.14556474987952459</v>
      </c>
      <c r="BL136" s="68"/>
      <c r="BM136" s="128"/>
    </row>
    <row r="137" spans="1:65" ht="12" customHeight="1">
      <c r="A137" s="78"/>
      <c r="B137" s="129" t="s">
        <v>155</v>
      </c>
      <c r="C137" s="82">
        <v>2057315440</v>
      </c>
      <c r="D137" s="74">
        <f t="shared" si="69"/>
        <v>5.886753254991012</v>
      </c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>
        <f>D137/30</f>
        <v>0.1962251084997004</v>
      </c>
      <c r="AF137" s="68">
        <f>AE137</f>
        <v>0.1962251084997004</v>
      </c>
      <c r="AG137" s="69"/>
      <c r="AH137" s="69"/>
      <c r="AI137" s="68">
        <v>0.1</v>
      </c>
      <c r="AJ137" s="68">
        <f t="shared" si="71"/>
        <v>0.1</v>
      </c>
      <c r="AK137" s="68">
        <f t="shared" si="75"/>
        <v>0.1</v>
      </c>
      <c r="AL137" s="68">
        <f t="shared" si="75"/>
        <v>0.1</v>
      </c>
      <c r="AM137" s="68">
        <f t="shared" si="75"/>
        <v>0.1</v>
      </c>
      <c r="AN137" s="68">
        <f t="shared" si="75"/>
        <v>0.1</v>
      </c>
      <c r="AO137" s="68">
        <f t="shared" si="75"/>
        <v>0.1</v>
      </c>
      <c r="AP137" s="68">
        <f t="shared" ref="AP137" si="77">AO137</f>
        <v>0.1</v>
      </c>
      <c r="AQ137" s="68">
        <f t="shared" si="75"/>
        <v>0.1</v>
      </c>
      <c r="AR137" s="68">
        <f t="shared" si="75"/>
        <v>0.1</v>
      </c>
      <c r="AS137" s="68">
        <f t="shared" si="75"/>
        <v>0.1</v>
      </c>
      <c r="AT137" s="68">
        <f t="shared" si="76"/>
        <v>0.1</v>
      </c>
      <c r="AU137" s="68">
        <f t="shared" ref="AU137" si="78">AT137</f>
        <v>0.1</v>
      </c>
      <c r="AV137" s="68">
        <v>0.2</v>
      </c>
      <c r="AW137" s="68">
        <f t="shared" si="76"/>
        <v>0.2</v>
      </c>
      <c r="AX137" s="68">
        <f t="shared" si="76"/>
        <v>0.2</v>
      </c>
      <c r="AY137" s="68">
        <f t="shared" si="76"/>
        <v>0.2</v>
      </c>
      <c r="AZ137" s="68">
        <v>0.25</v>
      </c>
      <c r="BA137" s="68">
        <f t="shared" si="76"/>
        <v>0.25</v>
      </c>
      <c r="BB137" s="68">
        <f t="shared" ref="BB137" si="79">BA137</f>
        <v>0.25</v>
      </c>
      <c r="BC137" s="68">
        <v>0.3</v>
      </c>
      <c r="BD137" s="68">
        <f t="shared" si="76"/>
        <v>0.3</v>
      </c>
      <c r="BE137" s="68">
        <f t="shared" si="76"/>
        <v>0.3</v>
      </c>
      <c r="BF137" s="68">
        <f t="shared" si="76"/>
        <v>0.3</v>
      </c>
      <c r="BG137" s="68">
        <v>0.3</v>
      </c>
      <c r="BH137" s="68">
        <f t="shared" si="76"/>
        <v>0.3</v>
      </c>
      <c r="BI137" s="68">
        <v>0.4</v>
      </c>
      <c r="BJ137" s="68">
        <f t="shared" si="76"/>
        <v>0.4</v>
      </c>
      <c r="BK137" s="68">
        <v>0.04</v>
      </c>
      <c r="BL137" s="68"/>
      <c r="BM137" s="128"/>
    </row>
    <row r="138" spans="1:65" ht="12" customHeight="1">
      <c r="A138" s="78"/>
      <c r="B138" s="129" t="s">
        <v>156</v>
      </c>
      <c r="C138" s="82">
        <v>3078301600</v>
      </c>
      <c r="D138" s="74">
        <f t="shared" si="69"/>
        <v>8.8081786639602733</v>
      </c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>
        <f>D138/41</f>
        <v>0.21483362595025057</v>
      </c>
      <c r="V138" s="68">
        <f>U138</f>
        <v>0.21483362595025057</v>
      </c>
      <c r="W138" s="68">
        <f t="shared" ref="W138:AF138" si="80">V138</f>
        <v>0.21483362595025057</v>
      </c>
      <c r="X138" s="68">
        <f t="shared" si="80"/>
        <v>0.21483362595025057</v>
      </c>
      <c r="Y138" s="68">
        <f t="shared" si="80"/>
        <v>0.21483362595025057</v>
      </c>
      <c r="Z138" s="68">
        <f t="shared" si="80"/>
        <v>0.21483362595025057</v>
      </c>
      <c r="AA138" s="68">
        <f t="shared" si="80"/>
        <v>0.21483362595025057</v>
      </c>
      <c r="AB138" s="68">
        <f t="shared" si="80"/>
        <v>0.21483362595025057</v>
      </c>
      <c r="AC138" s="68">
        <f t="shared" si="80"/>
        <v>0.21483362595025057</v>
      </c>
      <c r="AD138" s="68">
        <f t="shared" si="80"/>
        <v>0.21483362595025057</v>
      </c>
      <c r="AE138" s="68">
        <f t="shared" si="80"/>
        <v>0.21483362595025057</v>
      </c>
      <c r="AF138" s="68">
        <f t="shared" si="80"/>
        <v>0.21483362595025057</v>
      </c>
      <c r="AG138" s="69"/>
      <c r="AH138" s="69"/>
      <c r="AI138" s="68">
        <v>0.11</v>
      </c>
      <c r="AJ138" s="68">
        <f t="shared" si="71"/>
        <v>0.11</v>
      </c>
      <c r="AK138" s="68">
        <f t="shared" si="75"/>
        <v>0.11</v>
      </c>
      <c r="AL138" s="68">
        <f t="shared" si="75"/>
        <v>0.11</v>
      </c>
      <c r="AM138" s="68">
        <f t="shared" si="75"/>
        <v>0.11</v>
      </c>
      <c r="AN138" s="68">
        <f t="shared" si="75"/>
        <v>0.11</v>
      </c>
      <c r="AO138" s="68">
        <f t="shared" si="75"/>
        <v>0.11</v>
      </c>
      <c r="AP138" s="68">
        <f t="shared" ref="AP138" si="81">AO138</f>
        <v>0.11</v>
      </c>
      <c r="AQ138" s="68">
        <f t="shared" si="75"/>
        <v>0.11</v>
      </c>
      <c r="AR138" s="68">
        <f t="shared" si="75"/>
        <v>0.11</v>
      </c>
      <c r="AS138" s="68">
        <f t="shared" si="75"/>
        <v>0.11</v>
      </c>
      <c r="AT138" s="68">
        <f t="shared" si="76"/>
        <v>0.11</v>
      </c>
      <c r="AU138" s="68">
        <f t="shared" ref="AU138" si="82">AT138</f>
        <v>0.11</v>
      </c>
      <c r="AV138" s="68">
        <v>0.21</v>
      </c>
      <c r="AW138" s="68">
        <f t="shared" si="76"/>
        <v>0.21</v>
      </c>
      <c r="AX138" s="68">
        <f t="shared" si="76"/>
        <v>0.21</v>
      </c>
      <c r="AY138" s="68">
        <f t="shared" si="76"/>
        <v>0.21</v>
      </c>
      <c r="AZ138" s="68">
        <f t="shared" si="76"/>
        <v>0.21</v>
      </c>
      <c r="BA138" s="68">
        <v>0.31</v>
      </c>
      <c r="BB138" s="68">
        <f t="shared" ref="BB138" si="83">BA138</f>
        <v>0.31</v>
      </c>
      <c r="BC138" s="68">
        <f t="shared" si="76"/>
        <v>0.31</v>
      </c>
      <c r="BD138" s="68">
        <f t="shared" si="76"/>
        <v>0.31</v>
      </c>
      <c r="BE138" s="68">
        <f t="shared" si="76"/>
        <v>0.31</v>
      </c>
      <c r="BF138" s="68">
        <f t="shared" si="76"/>
        <v>0.31</v>
      </c>
      <c r="BG138" s="68">
        <f t="shared" si="76"/>
        <v>0.31</v>
      </c>
      <c r="BH138" s="68">
        <f t="shared" si="76"/>
        <v>0.31</v>
      </c>
      <c r="BI138" s="68">
        <v>0.41</v>
      </c>
      <c r="BJ138" s="68">
        <f t="shared" si="76"/>
        <v>0.41</v>
      </c>
      <c r="BK138" s="68">
        <v>0.45</v>
      </c>
      <c r="BL138" s="68"/>
      <c r="BM138" s="128"/>
    </row>
    <row r="139" spans="1:65" ht="12" customHeight="1">
      <c r="A139" s="78"/>
      <c r="B139" s="129" t="s">
        <v>157</v>
      </c>
      <c r="C139" s="82">
        <v>1471754439</v>
      </c>
      <c r="D139" s="74">
        <f t="shared" si="69"/>
        <v>4.2112429945748726</v>
      </c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>
        <f>D139/39</f>
        <v>0.10798058960448391</v>
      </c>
      <c r="X139" s="68">
        <f>W139</f>
        <v>0.10798058960448391</v>
      </c>
      <c r="Y139" s="68">
        <f t="shared" ref="Y139:AF139" si="84">X139</f>
        <v>0.10798058960448391</v>
      </c>
      <c r="Z139" s="68">
        <f t="shared" si="84"/>
        <v>0.10798058960448391</v>
      </c>
      <c r="AA139" s="68">
        <f t="shared" si="84"/>
        <v>0.10798058960448391</v>
      </c>
      <c r="AB139" s="68">
        <f t="shared" si="84"/>
        <v>0.10798058960448391</v>
      </c>
      <c r="AC139" s="68">
        <f t="shared" si="84"/>
        <v>0.10798058960448391</v>
      </c>
      <c r="AD139" s="68">
        <f t="shared" si="84"/>
        <v>0.10798058960448391</v>
      </c>
      <c r="AE139" s="68">
        <f t="shared" si="84"/>
        <v>0.10798058960448391</v>
      </c>
      <c r="AF139" s="68">
        <f t="shared" si="84"/>
        <v>0.10798058960448391</v>
      </c>
      <c r="AG139" s="69"/>
      <c r="AH139" s="69"/>
      <c r="AI139" s="68">
        <f>D139/39</f>
        <v>0.10798058960448391</v>
      </c>
      <c r="AJ139" s="68">
        <f t="shared" si="71"/>
        <v>0.10798058960448391</v>
      </c>
      <c r="AK139" s="68">
        <f t="shared" si="75"/>
        <v>0.10798058960448391</v>
      </c>
      <c r="AL139" s="68">
        <f t="shared" si="75"/>
        <v>0.10798058960448391</v>
      </c>
      <c r="AM139" s="68">
        <f t="shared" si="75"/>
        <v>0.10798058960448391</v>
      </c>
      <c r="AN139" s="68">
        <f t="shared" si="75"/>
        <v>0.10798058960448391</v>
      </c>
      <c r="AO139" s="68">
        <f t="shared" si="75"/>
        <v>0.10798058960448391</v>
      </c>
      <c r="AP139" s="68">
        <f t="shared" ref="AP139" si="85">AO139</f>
        <v>0.10798058960448391</v>
      </c>
      <c r="AQ139" s="68">
        <f t="shared" si="75"/>
        <v>0.10798058960448391</v>
      </c>
      <c r="AR139" s="68">
        <f t="shared" si="75"/>
        <v>0.10798058960448391</v>
      </c>
      <c r="AS139" s="68">
        <f t="shared" si="75"/>
        <v>0.10798058960448391</v>
      </c>
      <c r="AT139" s="68">
        <f t="shared" si="76"/>
        <v>0.10798058960448391</v>
      </c>
      <c r="AU139" s="68">
        <f t="shared" ref="AU139" si="86">AT139</f>
        <v>0.10798058960448391</v>
      </c>
      <c r="AV139" s="68">
        <v>0.2</v>
      </c>
      <c r="AW139" s="68">
        <f t="shared" si="76"/>
        <v>0.2</v>
      </c>
      <c r="AX139" s="68">
        <f t="shared" si="76"/>
        <v>0.2</v>
      </c>
      <c r="AY139" s="68">
        <f t="shared" si="76"/>
        <v>0.2</v>
      </c>
      <c r="AZ139" s="68">
        <v>0.1</v>
      </c>
      <c r="BA139" s="68">
        <f t="shared" si="76"/>
        <v>0.1</v>
      </c>
      <c r="BB139" s="68">
        <f t="shared" ref="BB139" si="87">BA139</f>
        <v>0.1</v>
      </c>
      <c r="BC139" s="68">
        <v>0.1</v>
      </c>
      <c r="BD139" s="68">
        <f t="shared" si="76"/>
        <v>0.1</v>
      </c>
      <c r="BE139" s="68">
        <f t="shared" si="76"/>
        <v>0.1</v>
      </c>
      <c r="BF139" s="68">
        <v>0.1</v>
      </c>
      <c r="BG139" s="68">
        <f t="shared" si="76"/>
        <v>0.1</v>
      </c>
      <c r="BH139" s="68">
        <v>0.05</v>
      </c>
      <c r="BI139" s="68">
        <f>BH139</f>
        <v>0.05</v>
      </c>
      <c r="BJ139" s="68">
        <v>0.03</v>
      </c>
      <c r="BK139" s="68"/>
      <c r="BL139" s="68"/>
      <c r="BM139" s="128"/>
    </row>
    <row r="140" spans="1:65" ht="12" customHeight="1">
      <c r="A140" s="78"/>
      <c r="B140" s="72"/>
      <c r="C140" s="82"/>
      <c r="D140" s="74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9"/>
      <c r="AH140" s="69"/>
      <c r="AI140" s="68"/>
      <c r="AJ140" s="68"/>
      <c r="AK140" s="68"/>
      <c r="AL140" s="68"/>
      <c r="AM140" s="68"/>
      <c r="AN140" s="68"/>
      <c r="AO140" s="68"/>
      <c r="AP140" s="68"/>
      <c r="AQ140" s="68"/>
      <c r="AR140" s="68"/>
      <c r="AS140" s="68"/>
      <c r="AT140" s="68"/>
      <c r="AU140" s="68"/>
      <c r="AV140" s="68"/>
      <c r="AW140" s="68"/>
      <c r="AX140" s="68"/>
      <c r="AY140" s="68"/>
      <c r="AZ140" s="68"/>
      <c r="BA140" s="68"/>
      <c r="BB140" s="68"/>
      <c r="BC140" s="68"/>
      <c r="BD140" s="68"/>
      <c r="BE140" s="68"/>
      <c r="BF140" s="68"/>
      <c r="BG140" s="68"/>
      <c r="BH140" s="68"/>
      <c r="BI140" s="68"/>
      <c r="BJ140" s="68"/>
      <c r="BK140" s="68"/>
      <c r="BL140" s="68"/>
      <c r="BM140" s="89"/>
    </row>
    <row r="141" spans="1:65" ht="12" customHeight="1">
      <c r="A141" s="90"/>
      <c r="B141" s="91"/>
      <c r="C141" s="92"/>
      <c r="D141" s="93"/>
      <c r="E141" s="94"/>
      <c r="F141" s="95"/>
      <c r="G141" s="96"/>
      <c r="H141" s="94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9"/>
      <c r="AH141" s="69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  <c r="BL141" s="68"/>
      <c r="BM141" s="97"/>
    </row>
    <row r="142" spans="1:65" s="107" customFormat="1" ht="12" customHeight="1" thickBot="1">
      <c r="A142" s="98"/>
      <c r="B142" s="98"/>
      <c r="C142" s="99">
        <f>SUM(C14:C141)</f>
        <v>34948219347.493973</v>
      </c>
      <c r="D142" s="100">
        <f>SUM(D15:D141)</f>
        <v>100.00000000000003</v>
      </c>
      <c r="E142" s="101"/>
      <c r="F142" s="102"/>
      <c r="G142" s="103"/>
      <c r="H142" s="101"/>
      <c r="I142" s="101"/>
      <c r="J142" s="102"/>
      <c r="K142" s="104"/>
      <c r="L142" s="101"/>
      <c r="M142" s="101"/>
      <c r="N142" s="105"/>
      <c r="O142" s="103"/>
      <c r="P142" s="101"/>
      <c r="Q142" s="101"/>
      <c r="R142" s="102"/>
      <c r="S142" s="104"/>
      <c r="T142" s="101"/>
      <c r="U142" s="101"/>
      <c r="V142" s="105"/>
      <c r="W142" s="103"/>
      <c r="X142" s="101"/>
      <c r="Y142" s="101"/>
      <c r="Z142" s="102"/>
      <c r="AA142" s="104"/>
      <c r="AB142" s="101"/>
      <c r="AC142" s="101"/>
      <c r="AD142" s="105"/>
      <c r="AE142" s="103"/>
      <c r="AF142" s="101"/>
      <c r="AG142" s="101"/>
      <c r="AH142" s="102"/>
      <c r="AI142" s="104"/>
      <c r="AJ142" s="101"/>
      <c r="AK142" s="101"/>
      <c r="AL142" s="105"/>
      <c r="AM142" s="103"/>
      <c r="AN142" s="101"/>
      <c r="AO142" s="101"/>
      <c r="AP142" s="102"/>
      <c r="AQ142" s="103"/>
      <c r="AR142" s="101"/>
      <c r="AS142" s="101"/>
      <c r="AT142" s="102"/>
      <c r="AU142" s="103"/>
      <c r="AV142" s="101"/>
      <c r="AW142" s="101"/>
      <c r="AX142" s="102"/>
      <c r="AY142" s="103"/>
      <c r="AZ142" s="101"/>
      <c r="BA142" s="101"/>
      <c r="BB142" s="102"/>
      <c r="BC142" s="103"/>
      <c r="BD142" s="101"/>
      <c r="BE142" s="101"/>
      <c r="BF142" s="102"/>
      <c r="BG142" s="103"/>
      <c r="BH142" s="101"/>
      <c r="BI142" s="101"/>
      <c r="BJ142" s="102"/>
      <c r="BK142" s="103"/>
      <c r="BL142" s="101"/>
      <c r="BM142" s="106"/>
    </row>
    <row r="143" spans="1:65" s="4" customFormat="1" ht="20.100000000000001" customHeight="1" thickTop="1">
      <c r="A143" s="5" t="s">
        <v>73</v>
      </c>
      <c r="B143" s="6" t="s">
        <v>74</v>
      </c>
      <c r="C143" s="7"/>
      <c r="D143" s="7"/>
      <c r="E143" s="8">
        <f>SUM(E15:E141)</f>
        <v>7.5000000000000011E-2</v>
      </c>
      <c r="F143" s="8">
        <f t="shared" ref="F143:BL143" si="88">SUM(F15:F141)</f>
        <v>7.5000000000000011E-2</v>
      </c>
      <c r="G143" s="8">
        <f t="shared" si="88"/>
        <v>0.17319026642866769</v>
      </c>
      <c r="H143" s="8">
        <f t="shared" si="88"/>
        <v>0.17319026642866769</v>
      </c>
      <c r="I143" s="8">
        <f t="shared" si="88"/>
        <v>0.58221102078461473</v>
      </c>
      <c r="J143" s="8">
        <f t="shared" si="88"/>
        <v>0.87096587215465915</v>
      </c>
      <c r="K143" s="8">
        <f t="shared" si="88"/>
        <v>1.0135245404912798</v>
      </c>
      <c r="L143" s="8">
        <f t="shared" si="88"/>
        <v>1.0135245404912798</v>
      </c>
      <c r="M143" s="8">
        <f t="shared" si="88"/>
        <v>1.1810848235018319</v>
      </c>
      <c r="N143" s="8">
        <f t="shared" si="88"/>
        <v>1.2081117723676049</v>
      </c>
      <c r="O143" s="8">
        <f t="shared" si="88"/>
        <v>1.2129352205181396</v>
      </c>
      <c r="P143" s="8">
        <f t="shared" si="88"/>
        <v>1.1481117723676051</v>
      </c>
      <c r="Q143" s="8">
        <f t="shared" si="88"/>
        <v>1.1398412797482167</v>
      </c>
      <c r="R143" s="8">
        <f t="shared" si="88"/>
        <v>1.2188522008067426</v>
      </c>
      <c r="S143" s="8">
        <f t="shared" si="88"/>
        <v>1.3403678046000447</v>
      </c>
      <c r="T143" s="8">
        <f t="shared" si="88"/>
        <v>1.1704042441450206</v>
      </c>
      <c r="U143" s="8">
        <f t="shared" si="88"/>
        <v>1.5278712946229582</v>
      </c>
      <c r="V143" s="8">
        <f t="shared" si="88"/>
        <v>1.2399655347377296</v>
      </c>
      <c r="W143" s="8">
        <f t="shared" si="88"/>
        <v>1.4125938525860484</v>
      </c>
      <c r="X143" s="8">
        <f t="shared" si="88"/>
        <v>1.3986309064317308</v>
      </c>
      <c r="Y143" s="8">
        <f t="shared" si="88"/>
        <v>1.4137330230536498</v>
      </c>
      <c r="Z143" s="8">
        <f t="shared" si="88"/>
        <v>1.5868792893749728</v>
      </c>
      <c r="AA143" s="8">
        <f t="shared" si="88"/>
        <v>1.6890830371607073</v>
      </c>
      <c r="AB143" s="8">
        <f t="shared" si="88"/>
        <v>1.4312268524185356</v>
      </c>
      <c r="AC143" s="8">
        <f t="shared" si="88"/>
        <v>1.4312268524185356</v>
      </c>
      <c r="AD143" s="8">
        <f t="shared" si="88"/>
        <v>1.7948876324780243</v>
      </c>
      <c r="AE143" s="8">
        <f t="shared" si="88"/>
        <v>2.0043962976398433</v>
      </c>
      <c r="AF143" s="8">
        <f t="shared" si="88"/>
        <v>1.7967781094741468</v>
      </c>
      <c r="AG143" s="8">
        <f t="shared" si="88"/>
        <v>0</v>
      </c>
      <c r="AH143" s="8">
        <f t="shared" si="88"/>
        <v>0</v>
      </c>
      <c r="AI143" s="8">
        <f t="shared" si="88"/>
        <v>1.3297194166805235</v>
      </c>
      <c r="AJ143" s="8">
        <f t="shared" si="88"/>
        <v>1.9349673689357365</v>
      </c>
      <c r="AK143" s="8">
        <f t="shared" si="88"/>
        <v>2.1113547920091182</v>
      </c>
      <c r="AL143" s="8">
        <f t="shared" si="88"/>
        <v>1.8333027861519584</v>
      </c>
      <c r="AM143" s="8">
        <f t="shared" si="88"/>
        <v>1.8822142465736862</v>
      </c>
      <c r="AN143" s="8">
        <f t="shared" si="88"/>
        <v>1.7840165515730875</v>
      </c>
      <c r="AO143" s="8">
        <f t="shared" si="88"/>
        <v>2.0644028512804828</v>
      </c>
      <c r="AP143" s="8">
        <f t="shared" si="88"/>
        <v>1.9532226868531375</v>
      </c>
      <c r="AQ143" s="8">
        <f t="shared" si="88"/>
        <v>1.9256043665816354</v>
      </c>
      <c r="AR143" s="8">
        <f t="shared" si="88"/>
        <v>1.868595227460299</v>
      </c>
      <c r="AS143" s="8">
        <f t="shared" si="88"/>
        <v>2.1107674651732258</v>
      </c>
      <c r="AT143" s="8">
        <f t="shared" si="88"/>
        <v>2.0512500678498666</v>
      </c>
      <c r="AU143" s="8">
        <f t="shared" si="88"/>
        <v>2.24343943075321</v>
      </c>
      <c r="AV143" s="8">
        <f t="shared" si="88"/>
        <v>2.5316412362843654</v>
      </c>
      <c r="AW143" s="8">
        <f t="shared" si="88"/>
        <v>2.5248904166777364</v>
      </c>
      <c r="AX143" s="8">
        <f t="shared" si="88"/>
        <v>2.9545831249423125</v>
      </c>
      <c r="AY143" s="8">
        <f t="shared" si="88"/>
        <v>2.8547294464588275</v>
      </c>
      <c r="AZ143" s="8">
        <f t="shared" si="88"/>
        <v>2.7871896751502714</v>
      </c>
      <c r="BA143" s="8">
        <f t="shared" si="88"/>
        <v>2.8482668518582455</v>
      </c>
      <c r="BB143" s="8">
        <f t="shared" si="88"/>
        <v>2.559176159004279</v>
      </c>
      <c r="BC143" s="8">
        <f t="shared" si="88"/>
        <v>2.7777506346817034</v>
      </c>
      <c r="BD143" s="8">
        <f t="shared" si="88"/>
        <v>2.7497836067435881</v>
      </c>
      <c r="BE143" s="8">
        <f t="shared" si="88"/>
        <v>2.7497836067435881</v>
      </c>
      <c r="BF143" s="8">
        <f t="shared" si="88"/>
        <v>2.7497836067435881</v>
      </c>
      <c r="BG143" s="8">
        <f t="shared" si="88"/>
        <v>2.7497836067435881</v>
      </c>
      <c r="BH143" s="8">
        <f t="shared" si="88"/>
        <v>2.5408547721528265</v>
      </c>
      <c r="BI143" s="8">
        <f t="shared" si="88"/>
        <v>2.3141592775777391</v>
      </c>
      <c r="BJ143" s="8">
        <f t="shared" si="88"/>
        <v>2.2245753461098721</v>
      </c>
      <c r="BK143" s="8">
        <f t="shared" si="88"/>
        <v>1.7987927282931413</v>
      </c>
      <c r="BL143" s="8">
        <f t="shared" si="88"/>
        <v>0.86936541883304841</v>
      </c>
      <c r="BM143" s="163" t="s">
        <v>164</v>
      </c>
    </row>
    <row r="144" spans="1:65" s="4" customFormat="1" ht="20.100000000000001" customHeight="1" thickBot="1">
      <c r="A144" s="9"/>
      <c r="B144" s="10" t="s">
        <v>75</v>
      </c>
      <c r="C144" s="11"/>
      <c r="D144" s="11">
        <v>0</v>
      </c>
      <c r="E144" s="12">
        <f>D144+E143</f>
        <v>7.5000000000000011E-2</v>
      </c>
      <c r="F144" s="12">
        <f t="shared" ref="F144:BL144" si="89">E144+F143</f>
        <v>0.15000000000000002</v>
      </c>
      <c r="G144" s="12">
        <f t="shared" si="89"/>
        <v>0.32319026642866772</v>
      </c>
      <c r="H144" s="12">
        <f t="shared" si="89"/>
        <v>0.49638053285733541</v>
      </c>
      <c r="I144" s="12">
        <f t="shared" si="89"/>
        <v>1.0785915536419501</v>
      </c>
      <c r="J144" s="12">
        <f t="shared" si="89"/>
        <v>1.9495574257966093</v>
      </c>
      <c r="K144" s="12">
        <f t="shared" si="89"/>
        <v>2.9630819662878891</v>
      </c>
      <c r="L144" s="12">
        <f t="shared" si="89"/>
        <v>3.9766065067791692</v>
      </c>
      <c r="M144" s="12">
        <f t="shared" si="89"/>
        <v>5.1576913302810006</v>
      </c>
      <c r="N144" s="12">
        <f t="shared" si="89"/>
        <v>6.3658031026486057</v>
      </c>
      <c r="O144" s="12">
        <f t="shared" si="89"/>
        <v>7.5787383231667453</v>
      </c>
      <c r="P144" s="12">
        <f t="shared" si="89"/>
        <v>8.7268500955343509</v>
      </c>
      <c r="Q144" s="12">
        <f t="shared" si="89"/>
        <v>9.8666913752825671</v>
      </c>
      <c r="R144" s="12">
        <f t="shared" si="89"/>
        <v>11.085543576089309</v>
      </c>
      <c r="S144" s="12">
        <f t="shared" si="89"/>
        <v>12.425911380689353</v>
      </c>
      <c r="T144" s="12">
        <f t="shared" si="89"/>
        <v>13.596315624834373</v>
      </c>
      <c r="U144" s="12">
        <f t="shared" si="89"/>
        <v>15.124186919457332</v>
      </c>
      <c r="V144" s="12">
        <f t="shared" si="89"/>
        <v>16.364152454195061</v>
      </c>
      <c r="W144" s="12">
        <f t="shared" si="89"/>
        <v>17.77674630678111</v>
      </c>
      <c r="X144" s="12">
        <f t="shared" si="89"/>
        <v>19.17537721321284</v>
      </c>
      <c r="Y144" s="12">
        <f t="shared" si="89"/>
        <v>20.589110236266489</v>
      </c>
      <c r="Z144" s="12">
        <f t="shared" si="89"/>
        <v>22.175989525641462</v>
      </c>
      <c r="AA144" s="12">
        <f t="shared" si="89"/>
        <v>23.865072562802169</v>
      </c>
      <c r="AB144" s="12">
        <f t="shared" si="89"/>
        <v>25.296299415220705</v>
      </c>
      <c r="AC144" s="12">
        <f t="shared" si="89"/>
        <v>26.727526267639242</v>
      </c>
      <c r="AD144" s="12">
        <f t="shared" si="89"/>
        <v>28.522413900117265</v>
      </c>
      <c r="AE144" s="12">
        <f t="shared" si="89"/>
        <v>30.526810197757108</v>
      </c>
      <c r="AF144" s="12">
        <f t="shared" si="89"/>
        <v>32.323588307231255</v>
      </c>
      <c r="AG144" s="12">
        <f t="shared" si="89"/>
        <v>32.323588307231255</v>
      </c>
      <c r="AH144" s="12">
        <f t="shared" si="89"/>
        <v>32.323588307231255</v>
      </c>
      <c r="AI144" s="12">
        <f t="shared" si="89"/>
        <v>33.65330772391178</v>
      </c>
      <c r="AJ144" s="12">
        <f t="shared" si="89"/>
        <v>35.588275092847518</v>
      </c>
      <c r="AK144" s="12">
        <f t="shared" si="89"/>
        <v>37.699629884856634</v>
      </c>
      <c r="AL144" s="12">
        <f t="shared" si="89"/>
        <v>39.532932671008595</v>
      </c>
      <c r="AM144" s="12">
        <f t="shared" si="89"/>
        <v>41.415146917582284</v>
      </c>
      <c r="AN144" s="12">
        <f t="shared" si="89"/>
        <v>43.199163469155373</v>
      </c>
      <c r="AO144" s="12">
        <f t="shared" si="89"/>
        <v>45.263566320435856</v>
      </c>
      <c r="AP144" s="12">
        <f t="shared" si="89"/>
        <v>47.216789007288995</v>
      </c>
      <c r="AQ144" s="12">
        <f t="shared" si="89"/>
        <v>49.142393373870632</v>
      </c>
      <c r="AR144" s="12">
        <f t="shared" si="89"/>
        <v>51.010988601330929</v>
      </c>
      <c r="AS144" s="12">
        <f t="shared" si="89"/>
        <v>53.121756066504155</v>
      </c>
      <c r="AT144" s="12">
        <f t="shared" si="89"/>
        <v>55.173006134354019</v>
      </c>
      <c r="AU144" s="12">
        <f t="shared" si="89"/>
        <v>57.416445565107232</v>
      </c>
      <c r="AV144" s="12">
        <f t="shared" si="89"/>
        <v>59.948086801391597</v>
      </c>
      <c r="AW144" s="12">
        <f t="shared" si="89"/>
        <v>62.472977218069332</v>
      </c>
      <c r="AX144" s="12">
        <f t="shared" si="89"/>
        <v>65.427560343011649</v>
      </c>
      <c r="AY144" s="12">
        <f t="shared" si="89"/>
        <v>68.282289789470482</v>
      </c>
      <c r="AZ144" s="12">
        <f t="shared" si="89"/>
        <v>71.069479464620755</v>
      </c>
      <c r="BA144" s="12">
        <f t="shared" si="89"/>
        <v>73.917746316478997</v>
      </c>
      <c r="BB144" s="12">
        <f t="shared" si="89"/>
        <v>76.476922475483278</v>
      </c>
      <c r="BC144" s="12">
        <f t="shared" si="89"/>
        <v>79.254673110164987</v>
      </c>
      <c r="BD144" s="12">
        <f t="shared" si="89"/>
        <v>82.004456716908578</v>
      </c>
      <c r="BE144" s="12">
        <f t="shared" si="89"/>
        <v>84.754240323652169</v>
      </c>
      <c r="BF144" s="12">
        <f t="shared" si="89"/>
        <v>87.504023930395761</v>
      </c>
      <c r="BG144" s="12">
        <f t="shared" si="89"/>
        <v>90.253807537139352</v>
      </c>
      <c r="BH144" s="12">
        <f t="shared" si="89"/>
        <v>92.794662309292178</v>
      </c>
      <c r="BI144" s="12">
        <f t="shared" si="89"/>
        <v>95.108821586869922</v>
      </c>
      <c r="BJ144" s="12">
        <f t="shared" si="89"/>
        <v>97.333396932979795</v>
      </c>
      <c r="BK144" s="12">
        <f t="shared" si="89"/>
        <v>99.132189661272932</v>
      </c>
      <c r="BL144" s="12">
        <f t="shared" si="89"/>
        <v>100.00155508010599</v>
      </c>
      <c r="BM144" s="164"/>
    </row>
    <row r="145" spans="1:65" s="4" customFormat="1" ht="17.100000000000001" customHeight="1" thickTop="1">
      <c r="A145" s="13" t="s">
        <v>76</v>
      </c>
      <c r="B145" s="14" t="s">
        <v>74</v>
      </c>
      <c r="C145" s="7"/>
      <c r="D145" s="7"/>
      <c r="E145" s="15">
        <v>0.01</v>
      </c>
      <c r="F145" s="16">
        <v>0.09</v>
      </c>
      <c r="G145" s="17"/>
      <c r="H145" s="15"/>
      <c r="I145" s="15"/>
      <c r="J145" s="16"/>
      <c r="K145" s="18"/>
      <c r="L145" s="15"/>
      <c r="M145" s="15"/>
      <c r="N145" s="19"/>
      <c r="O145" s="17"/>
      <c r="P145" s="15"/>
      <c r="Q145" s="15"/>
      <c r="R145" s="16"/>
      <c r="S145" s="18"/>
      <c r="T145" s="15"/>
      <c r="U145" s="15"/>
      <c r="V145" s="19"/>
      <c r="W145" s="17"/>
      <c r="X145" s="15"/>
      <c r="Y145" s="15"/>
      <c r="Z145" s="16"/>
      <c r="AA145" s="18"/>
      <c r="AB145" s="15"/>
      <c r="AC145" s="15"/>
      <c r="AD145" s="19"/>
      <c r="AE145" s="17"/>
      <c r="AF145" s="15"/>
      <c r="AG145" s="15"/>
      <c r="AH145" s="16"/>
      <c r="AI145" s="18"/>
      <c r="AJ145" s="15"/>
      <c r="AK145" s="15"/>
      <c r="AL145" s="19"/>
      <c r="AM145" s="17"/>
      <c r="AN145" s="15"/>
      <c r="AO145" s="15"/>
      <c r="AP145" s="16"/>
      <c r="AQ145" s="17"/>
      <c r="AR145" s="15"/>
      <c r="AS145" s="15"/>
      <c r="AT145" s="16"/>
      <c r="AU145" s="17"/>
      <c r="AV145" s="15"/>
      <c r="AW145" s="15"/>
      <c r="AX145" s="16"/>
      <c r="AY145" s="17"/>
      <c r="AZ145" s="15"/>
      <c r="BA145" s="15"/>
      <c r="BB145" s="16"/>
      <c r="BC145" s="17"/>
      <c r="BD145" s="15"/>
      <c r="BE145" s="15"/>
      <c r="BF145" s="16"/>
      <c r="BG145" s="17"/>
      <c r="BH145" s="15"/>
      <c r="BI145" s="15"/>
      <c r="BJ145" s="16"/>
      <c r="BK145" s="17"/>
      <c r="BL145" s="15"/>
      <c r="BM145" s="164"/>
    </row>
    <row r="146" spans="1:65" s="4" customFormat="1" ht="17.100000000000001" customHeight="1" thickBot="1">
      <c r="A146" s="20"/>
      <c r="B146" s="21" t="s">
        <v>75</v>
      </c>
      <c r="C146" s="11"/>
      <c r="D146" s="11">
        <v>0</v>
      </c>
      <c r="E146" s="22">
        <f>E145+D146</f>
        <v>0.01</v>
      </c>
      <c r="F146" s="22">
        <f t="shared" ref="F146" si="90">F145+E146</f>
        <v>9.9999999999999992E-2</v>
      </c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164"/>
    </row>
    <row r="147" spans="1:65" s="4" customFormat="1" ht="17.100000000000001" customHeight="1" thickTop="1">
      <c r="A147" s="23" t="s">
        <v>77</v>
      </c>
      <c r="B147" s="24" t="s">
        <v>74</v>
      </c>
      <c r="C147" s="7"/>
      <c r="D147" s="7"/>
      <c r="E147" s="8">
        <f t="shared" ref="E147:F148" si="91">E145-E143</f>
        <v>-6.5000000000000016E-2</v>
      </c>
      <c r="F147" s="25">
        <f t="shared" si="91"/>
        <v>1.4999999999999986E-2</v>
      </c>
      <c r="G147" s="25"/>
      <c r="H147" s="25"/>
      <c r="I147" s="25"/>
      <c r="J147" s="25"/>
      <c r="K147" s="26"/>
      <c r="L147" s="8"/>
      <c r="M147" s="8"/>
      <c r="N147" s="27"/>
      <c r="O147" s="27"/>
      <c r="P147" s="8"/>
      <c r="Q147" s="8"/>
      <c r="R147" s="25"/>
      <c r="S147" s="28"/>
      <c r="T147" s="8"/>
      <c r="U147" s="8"/>
      <c r="V147" s="26"/>
      <c r="W147" s="29"/>
      <c r="X147" s="8"/>
      <c r="Y147" s="8"/>
      <c r="Z147" s="25"/>
      <c r="AA147" s="28"/>
      <c r="AB147" s="8"/>
      <c r="AC147" s="8"/>
      <c r="AD147" s="26"/>
      <c r="AE147" s="29"/>
      <c r="AF147" s="8"/>
      <c r="AG147" s="8"/>
      <c r="AH147" s="25"/>
      <c r="AI147" s="28"/>
      <c r="AJ147" s="8"/>
      <c r="AK147" s="8"/>
      <c r="AL147" s="26"/>
      <c r="AM147" s="29"/>
      <c r="AN147" s="8"/>
      <c r="AO147" s="8"/>
      <c r="AP147" s="25"/>
      <c r="AQ147" s="29"/>
      <c r="AR147" s="8"/>
      <c r="AS147" s="8"/>
      <c r="AT147" s="25"/>
      <c r="AU147" s="29"/>
      <c r="AV147" s="8"/>
      <c r="AW147" s="8"/>
      <c r="AX147" s="25"/>
      <c r="AY147" s="29"/>
      <c r="AZ147" s="8"/>
      <c r="BA147" s="8"/>
      <c r="BB147" s="25"/>
      <c r="BC147" s="29"/>
      <c r="BD147" s="8"/>
      <c r="BE147" s="8"/>
      <c r="BF147" s="25"/>
      <c r="BG147" s="29"/>
      <c r="BH147" s="8"/>
      <c r="BI147" s="8"/>
      <c r="BJ147" s="25"/>
      <c r="BK147" s="29"/>
      <c r="BL147" s="8"/>
      <c r="BM147" s="164"/>
    </row>
    <row r="148" spans="1:65" s="4" customFormat="1" ht="17.100000000000001" customHeight="1">
      <c r="A148" s="30"/>
      <c r="B148" s="30" t="s">
        <v>75</v>
      </c>
      <c r="C148" s="31"/>
      <c r="D148" s="31">
        <v>0</v>
      </c>
      <c r="E148" s="1">
        <f t="shared" si="91"/>
        <v>-6.5000000000000016E-2</v>
      </c>
      <c r="F148" s="1">
        <f t="shared" si="91"/>
        <v>-5.0000000000000031E-2</v>
      </c>
      <c r="G148" s="1"/>
      <c r="H148" s="1"/>
      <c r="I148" s="1"/>
      <c r="J148" s="1"/>
      <c r="K148" s="32"/>
      <c r="L148" s="1"/>
      <c r="M148" s="1"/>
      <c r="N148" s="33"/>
      <c r="O148" s="33"/>
      <c r="P148" s="1"/>
      <c r="Q148" s="1"/>
      <c r="R148" s="2"/>
      <c r="S148" s="34"/>
      <c r="T148" s="1"/>
      <c r="U148" s="1"/>
      <c r="V148" s="32"/>
      <c r="W148" s="3"/>
      <c r="X148" s="1"/>
      <c r="Y148" s="1"/>
      <c r="Z148" s="2"/>
      <c r="AA148" s="34"/>
      <c r="AB148" s="1"/>
      <c r="AC148" s="1"/>
      <c r="AD148" s="32"/>
      <c r="AE148" s="3"/>
      <c r="AF148" s="1"/>
      <c r="AG148" s="1"/>
      <c r="AH148" s="2"/>
      <c r="AI148" s="34"/>
      <c r="AJ148" s="1"/>
      <c r="AK148" s="1"/>
      <c r="AL148" s="32"/>
      <c r="AM148" s="3"/>
      <c r="AN148" s="1"/>
      <c r="AO148" s="1"/>
      <c r="AP148" s="2"/>
      <c r="AQ148" s="3"/>
      <c r="AR148" s="1"/>
      <c r="AS148" s="1"/>
      <c r="AT148" s="2"/>
      <c r="AU148" s="3"/>
      <c r="AV148" s="1"/>
      <c r="AW148" s="1"/>
      <c r="AX148" s="2"/>
      <c r="AY148" s="3"/>
      <c r="AZ148" s="1"/>
      <c r="BA148" s="1"/>
      <c r="BB148" s="2"/>
      <c r="BC148" s="3"/>
      <c r="BD148" s="1"/>
      <c r="BE148" s="1"/>
      <c r="BF148" s="2"/>
      <c r="BG148" s="3"/>
      <c r="BH148" s="1"/>
      <c r="BI148" s="1"/>
      <c r="BJ148" s="2"/>
      <c r="BK148" s="3"/>
      <c r="BL148" s="1"/>
      <c r="BM148" s="165"/>
    </row>
    <row r="149" spans="1:65" ht="12" customHeight="1">
      <c r="A149" s="127"/>
      <c r="B149" s="110"/>
      <c r="C149" s="111"/>
      <c r="D149" s="111"/>
      <c r="E149" s="37"/>
      <c r="F149" s="37"/>
      <c r="G149" s="37"/>
      <c r="H149" s="37"/>
      <c r="I149" s="37"/>
      <c r="J149" s="37"/>
      <c r="K149" s="111"/>
      <c r="L149" s="111"/>
      <c r="M149" s="37"/>
      <c r="N149" s="111"/>
      <c r="O149" s="45"/>
      <c r="P149" s="45"/>
      <c r="Q149" s="45"/>
      <c r="R149" s="37"/>
      <c r="S149" s="45"/>
      <c r="T149" s="37"/>
      <c r="U149" s="111"/>
      <c r="V149" s="111"/>
      <c r="W149" s="111"/>
      <c r="X149" s="37"/>
      <c r="Y149" s="108"/>
      <c r="Z149" s="111"/>
      <c r="AA149" s="37"/>
      <c r="AB149" s="37"/>
      <c r="AC149" s="37"/>
      <c r="AD149" s="111"/>
      <c r="AE149" s="37"/>
      <c r="AF149" s="37"/>
      <c r="AG149" s="37"/>
      <c r="AH149" s="111"/>
      <c r="AI149" s="108"/>
      <c r="AJ149" s="108"/>
      <c r="AK149" s="108"/>
      <c r="AL149" s="108"/>
      <c r="AM149" s="108"/>
      <c r="AN149" s="108"/>
      <c r="AO149" s="108"/>
      <c r="AP149" s="108"/>
      <c r="AQ149" s="108"/>
      <c r="AR149" s="108"/>
      <c r="AS149" s="108"/>
      <c r="AT149" s="108"/>
      <c r="AU149" s="108"/>
      <c r="AV149" s="108"/>
      <c r="AW149" s="108"/>
      <c r="AX149" s="108"/>
      <c r="AY149" s="108"/>
      <c r="AZ149" s="108"/>
      <c r="BA149" s="108"/>
      <c r="BB149" s="108"/>
      <c r="BC149" s="108"/>
      <c r="BD149" s="108"/>
      <c r="BE149" s="108"/>
      <c r="BF149" s="108"/>
      <c r="BG149" s="108"/>
      <c r="BH149" s="108"/>
      <c r="BI149" s="108"/>
      <c r="BJ149" s="108"/>
      <c r="BK149" s="108"/>
      <c r="BL149" s="108"/>
      <c r="BM149" s="108"/>
    </row>
    <row r="150" spans="1:65" ht="12" customHeight="1">
      <c r="A150" s="127"/>
      <c r="B150" s="110"/>
      <c r="C150" s="111"/>
      <c r="D150" s="111"/>
      <c r="E150" s="37"/>
      <c r="F150" s="37"/>
      <c r="G150" s="37"/>
      <c r="H150" s="37"/>
      <c r="I150" s="37"/>
      <c r="J150" s="37"/>
      <c r="K150" s="111"/>
      <c r="L150" s="111"/>
      <c r="M150" s="37"/>
      <c r="N150" s="111"/>
      <c r="O150" s="45"/>
      <c r="P150" s="45"/>
      <c r="Q150" s="45"/>
      <c r="R150" s="37"/>
      <c r="S150" s="45"/>
      <c r="T150" s="37"/>
      <c r="U150" s="111"/>
      <c r="V150" s="111"/>
      <c r="W150" s="111"/>
      <c r="X150" s="37"/>
      <c r="Y150" s="108"/>
      <c r="Z150" s="111"/>
      <c r="AA150" s="37"/>
      <c r="AB150" s="37"/>
      <c r="AC150" s="37"/>
      <c r="AD150" s="111"/>
      <c r="AE150" s="37"/>
      <c r="AF150" s="37"/>
      <c r="AG150" s="37"/>
      <c r="AH150" s="111"/>
      <c r="AI150" s="108"/>
      <c r="AJ150" s="108"/>
      <c r="AK150" s="108"/>
      <c r="AL150" s="108"/>
      <c r="AM150" s="108"/>
      <c r="AN150" s="108"/>
      <c r="AO150" s="108"/>
      <c r="AP150" s="108"/>
      <c r="AQ150" s="108"/>
      <c r="AR150" s="108"/>
      <c r="AS150" s="108"/>
      <c r="AT150" s="108"/>
      <c r="AU150" s="108"/>
      <c r="AV150" s="108"/>
      <c r="AW150" s="108"/>
      <c r="AX150" s="108"/>
      <c r="AY150" s="108"/>
      <c r="AZ150" s="108"/>
      <c r="BA150" s="108"/>
      <c r="BB150" s="108"/>
      <c r="BC150" s="108"/>
      <c r="BD150" s="108"/>
      <c r="BE150" s="108"/>
      <c r="BF150" s="108"/>
      <c r="BG150" s="108"/>
      <c r="BH150" s="108"/>
      <c r="BI150" s="108"/>
      <c r="BJ150" s="108"/>
      <c r="BK150" s="108"/>
      <c r="BL150" s="108"/>
      <c r="BM150" s="108"/>
    </row>
    <row r="151" spans="1:65" ht="15.75" customHeight="1">
      <c r="A151" s="127"/>
      <c r="B151" s="110"/>
      <c r="C151" s="111"/>
      <c r="D151" s="111"/>
      <c r="E151" s="37"/>
      <c r="F151" s="37"/>
      <c r="G151" s="37"/>
      <c r="H151" s="37"/>
      <c r="I151" s="37"/>
      <c r="J151" s="37"/>
      <c r="K151" s="111"/>
      <c r="L151" s="111"/>
      <c r="M151" s="37"/>
      <c r="N151" s="111"/>
      <c r="O151" s="45"/>
      <c r="P151" s="45"/>
      <c r="Q151" s="45"/>
      <c r="R151" s="37"/>
      <c r="S151" s="45"/>
      <c r="T151" s="37"/>
      <c r="U151" s="111"/>
      <c r="V151" s="111"/>
      <c r="W151" s="111"/>
      <c r="X151" s="37"/>
      <c r="Y151" s="108"/>
      <c r="Z151" s="111"/>
      <c r="AA151" s="37"/>
      <c r="AB151" s="37"/>
      <c r="AC151" s="37"/>
      <c r="AD151" s="111"/>
      <c r="AE151" s="37"/>
      <c r="AF151" s="37"/>
      <c r="AG151" s="37"/>
      <c r="AH151" s="111"/>
      <c r="AI151" s="108"/>
      <c r="AJ151" s="108"/>
      <c r="AK151" s="108"/>
      <c r="AL151" s="108"/>
      <c r="AM151" s="108"/>
      <c r="AN151" s="108"/>
      <c r="AO151" s="108"/>
      <c r="AP151" s="108"/>
      <c r="AQ151" s="108"/>
      <c r="AR151" s="108"/>
      <c r="AS151" s="108"/>
      <c r="AT151" s="108"/>
      <c r="AU151" s="108"/>
      <c r="AV151" s="108"/>
      <c r="AW151" s="108"/>
      <c r="AX151" s="108"/>
      <c r="AY151" s="108"/>
      <c r="AZ151" s="108"/>
      <c r="BA151" s="108"/>
      <c r="BB151" s="108"/>
      <c r="BC151" s="108"/>
      <c r="BD151" s="108"/>
      <c r="BE151" s="108"/>
      <c r="BF151" s="108"/>
      <c r="BG151" s="108"/>
      <c r="BH151" s="108"/>
      <c r="BI151" s="108"/>
      <c r="BJ151" s="108"/>
      <c r="BK151" s="108"/>
      <c r="BL151" s="108"/>
      <c r="BM151" s="108"/>
    </row>
    <row r="152" spans="1:65" ht="12" customHeight="1">
      <c r="A152" s="169" t="s">
        <v>167</v>
      </c>
      <c r="B152" s="113"/>
      <c r="C152" s="113"/>
      <c r="D152" s="113"/>
      <c r="E152" s="114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</row>
    <row r="153" spans="1:65" ht="12" customHeight="1">
      <c r="A153" s="112"/>
      <c r="B153" s="113"/>
      <c r="C153" s="113"/>
      <c r="D153" s="113"/>
      <c r="E153" s="114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  <c r="BB153" s="113"/>
      <c r="BC153" s="113"/>
      <c r="BD153" s="113"/>
      <c r="BE153" s="113"/>
      <c r="BF153" s="113"/>
      <c r="BG153" s="113"/>
      <c r="BH153" s="113"/>
      <c r="BI153" s="113"/>
      <c r="BJ153" s="113"/>
      <c r="BK153" s="113"/>
      <c r="BL153" s="113"/>
      <c r="BM153" s="113"/>
    </row>
    <row r="154" spans="1:65" ht="12" customHeight="1">
      <c r="A154" s="154" t="s">
        <v>149</v>
      </c>
      <c r="B154" s="155"/>
      <c r="C154" s="158" t="s">
        <v>150</v>
      </c>
      <c r="D154" s="159"/>
      <c r="E154" s="115">
        <f>E155</f>
        <v>6.25E-2</v>
      </c>
      <c r="F154" s="115">
        <f>F155-E155</f>
        <v>0.1875</v>
      </c>
      <c r="G154" s="115">
        <f>G155-F155</f>
        <v>0.3125</v>
      </c>
      <c r="H154" s="116">
        <f t="shared" ref="H154:Y154" si="92">H155-G155</f>
        <v>0.4375</v>
      </c>
      <c r="I154" s="117">
        <f t="shared" si="92"/>
        <v>0.56250000000000022</v>
      </c>
      <c r="J154" s="115">
        <f t="shared" si="92"/>
        <v>0.68749999999999978</v>
      </c>
      <c r="K154" s="115">
        <f t="shared" si="92"/>
        <v>0.81249999999999911</v>
      </c>
      <c r="L154" s="118">
        <f>L155-K155</f>
        <v>0.93750000000000089</v>
      </c>
      <c r="M154" s="119">
        <f t="shared" si="92"/>
        <v>1.0625</v>
      </c>
      <c r="N154" s="115">
        <f t="shared" si="92"/>
        <v>1.1875000000000009</v>
      </c>
      <c r="O154" s="115">
        <f t="shared" si="92"/>
        <v>1.3124999999999982</v>
      </c>
      <c r="P154" s="136">
        <f t="shared" si="92"/>
        <v>1.4375000000000009</v>
      </c>
      <c r="Q154" s="117">
        <f t="shared" si="92"/>
        <v>1.5625000000000018</v>
      </c>
      <c r="R154" s="115">
        <f t="shared" si="92"/>
        <v>1.6874999999999947</v>
      </c>
      <c r="S154" s="120">
        <f t="shared" si="92"/>
        <v>1.8125000000000036</v>
      </c>
      <c r="T154" s="118">
        <f t="shared" si="92"/>
        <v>1.9375</v>
      </c>
      <c r="U154" s="119">
        <f t="shared" si="92"/>
        <v>2.0624999999999964</v>
      </c>
      <c r="V154" s="115">
        <f t="shared" si="92"/>
        <v>2.1875000000000036</v>
      </c>
      <c r="W154" s="115">
        <f t="shared" si="92"/>
        <v>2.3125</v>
      </c>
      <c r="X154" s="116">
        <f t="shared" si="92"/>
        <v>2.4375000000000036</v>
      </c>
      <c r="Y154" s="117">
        <f t="shared" si="92"/>
        <v>2.4999999999999964</v>
      </c>
      <c r="Z154" s="115">
        <f>Z155-Y155</f>
        <v>2.5</v>
      </c>
      <c r="AA154" s="115">
        <f>AA155-Z155</f>
        <v>2.5</v>
      </c>
      <c r="AB154" s="118">
        <f t="shared" ref="AB154:BL154" si="93">AB155-AA155</f>
        <v>2.5</v>
      </c>
      <c r="AC154" s="119">
        <f t="shared" si="93"/>
        <v>2.5</v>
      </c>
      <c r="AD154" s="115">
        <f t="shared" si="93"/>
        <v>2.5</v>
      </c>
      <c r="AE154" s="121">
        <f t="shared" si="93"/>
        <v>2.5</v>
      </c>
      <c r="AF154" s="122">
        <f t="shared" si="93"/>
        <v>2.5</v>
      </c>
      <c r="AG154" s="117">
        <f t="shared" si="93"/>
        <v>2.5</v>
      </c>
      <c r="AH154" s="115">
        <f t="shared" si="93"/>
        <v>2.5</v>
      </c>
      <c r="AI154" s="115">
        <f t="shared" si="93"/>
        <v>2.5</v>
      </c>
      <c r="AJ154" s="118">
        <f t="shared" si="93"/>
        <v>2.5</v>
      </c>
      <c r="AK154" s="119">
        <f t="shared" si="93"/>
        <v>2.5</v>
      </c>
      <c r="AL154" s="115">
        <f t="shared" si="93"/>
        <v>2.5</v>
      </c>
      <c r="AM154" s="115">
        <f t="shared" si="93"/>
        <v>2.5</v>
      </c>
      <c r="AN154" s="116">
        <f t="shared" si="93"/>
        <v>2.5</v>
      </c>
      <c r="AO154" s="117">
        <f t="shared" si="93"/>
        <v>2.5</v>
      </c>
      <c r="AP154" s="115">
        <f t="shared" si="93"/>
        <v>2.5</v>
      </c>
      <c r="AQ154" s="115">
        <f t="shared" si="93"/>
        <v>2.5</v>
      </c>
      <c r="AR154" s="118">
        <f t="shared" si="93"/>
        <v>2.5</v>
      </c>
      <c r="AS154" s="119">
        <f t="shared" si="93"/>
        <v>2.4375000000000284</v>
      </c>
      <c r="AT154" s="115">
        <f t="shared" si="93"/>
        <v>2.3124999999999716</v>
      </c>
      <c r="AU154" s="115">
        <f t="shared" si="93"/>
        <v>2.1874999999999858</v>
      </c>
      <c r="AV154" s="116">
        <f t="shared" si="93"/>
        <v>2.0625000000000284</v>
      </c>
      <c r="AW154" s="117">
        <f t="shared" si="93"/>
        <v>1.9374999999999858</v>
      </c>
      <c r="AX154" s="115">
        <f t="shared" si="93"/>
        <v>1.8125</v>
      </c>
      <c r="AY154" s="115">
        <f t="shared" si="93"/>
        <v>1.6875000000000284</v>
      </c>
      <c r="AZ154" s="118">
        <f t="shared" si="93"/>
        <v>1.5624999999999716</v>
      </c>
      <c r="BA154" s="119">
        <f t="shared" si="93"/>
        <v>1.4375</v>
      </c>
      <c r="BB154" s="115">
        <f t="shared" si="93"/>
        <v>1.3125000000000284</v>
      </c>
      <c r="BC154" s="115">
        <f t="shared" si="93"/>
        <v>1.1874999999999716</v>
      </c>
      <c r="BD154" s="116">
        <f t="shared" si="93"/>
        <v>1.0624999999999716</v>
      </c>
      <c r="BE154" s="117">
        <f t="shared" si="93"/>
        <v>0.93750000000005684</v>
      </c>
      <c r="BF154" s="115">
        <f t="shared" si="93"/>
        <v>0.81249999999997158</v>
      </c>
      <c r="BG154" s="115">
        <f t="shared" si="93"/>
        <v>0.68749999999997158</v>
      </c>
      <c r="BH154" s="118">
        <f t="shared" si="93"/>
        <v>0.56250000000008527</v>
      </c>
      <c r="BI154" s="117">
        <f t="shared" si="93"/>
        <v>0.43749999999994316</v>
      </c>
      <c r="BJ154" s="115">
        <f t="shared" si="93"/>
        <v>0.3125</v>
      </c>
      <c r="BK154" s="115">
        <f t="shared" si="93"/>
        <v>0.18750000000002842</v>
      </c>
      <c r="BL154" s="118">
        <f t="shared" si="93"/>
        <v>6.2499999999971578E-2</v>
      </c>
      <c r="BM154" s="113"/>
    </row>
    <row r="155" spans="1:65" ht="12" customHeight="1">
      <c r="A155" s="156"/>
      <c r="B155" s="157"/>
      <c r="C155" s="158" t="s">
        <v>75</v>
      </c>
      <c r="D155" s="159"/>
      <c r="E155" s="117">
        <f>0.0225*((E13*100)/($BL$13))^2</f>
        <v>6.25E-2</v>
      </c>
      <c r="F155" s="117">
        <f t="shared" ref="F155:X155" si="94">0.0225*((F13*100)/($BL$13))^2</f>
        <v>0.25</v>
      </c>
      <c r="G155" s="117">
        <f t="shared" si="94"/>
        <v>0.5625</v>
      </c>
      <c r="H155" s="117">
        <f t="shared" si="94"/>
        <v>1</v>
      </c>
      <c r="I155" s="117">
        <f t="shared" si="94"/>
        <v>1.5625000000000002</v>
      </c>
      <c r="J155" s="117">
        <f t="shared" si="94"/>
        <v>2.25</v>
      </c>
      <c r="K155" s="117">
        <f t="shared" si="94"/>
        <v>3.0624999999999991</v>
      </c>
      <c r="L155" s="117">
        <f t="shared" si="94"/>
        <v>4</v>
      </c>
      <c r="M155" s="117">
        <f t="shared" si="94"/>
        <v>5.0625</v>
      </c>
      <c r="N155" s="117">
        <f t="shared" si="94"/>
        <v>6.2500000000000009</v>
      </c>
      <c r="O155" s="117">
        <f t="shared" si="94"/>
        <v>7.5624999999999991</v>
      </c>
      <c r="P155" s="123">
        <f t="shared" si="94"/>
        <v>9</v>
      </c>
      <c r="Q155" s="117">
        <f t="shared" si="94"/>
        <v>10.562500000000002</v>
      </c>
      <c r="R155" s="117">
        <f t="shared" si="94"/>
        <v>12.249999999999996</v>
      </c>
      <c r="S155" s="123">
        <f t="shared" si="94"/>
        <v>14.0625</v>
      </c>
      <c r="T155" s="117">
        <f t="shared" si="94"/>
        <v>16</v>
      </c>
      <c r="U155" s="117">
        <f t="shared" si="94"/>
        <v>18.062499999999996</v>
      </c>
      <c r="V155" s="117">
        <f t="shared" si="94"/>
        <v>20.25</v>
      </c>
      <c r="W155" s="117">
        <f t="shared" si="94"/>
        <v>22.5625</v>
      </c>
      <c r="X155" s="117">
        <f t="shared" si="94"/>
        <v>25.000000000000004</v>
      </c>
      <c r="Y155" s="124">
        <f>1.5*((Y13*100)/($BL$13))-25</f>
        <v>27.5</v>
      </c>
      <c r="Z155" s="124">
        <f t="shared" ref="Z155:AR155" si="95">1.5*((Z13*100)/($BL$13))-25</f>
        <v>30</v>
      </c>
      <c r="AA155" s="124">
        <f t="shared" si="95"/>
        <v>32.5</v>
      </c>
      <c r="AB155" s="124">
        <f t="shared" si="95"/>
        <v>35</v>
      </c>
      <c r="AC155" s="124">
        <f t="shared" si="95"/>
        <v>37.5</v>
      </c>
      <c r="AD155" s="124">
        <f t="shared" si="95"/>
        <v>40</v>
      </c>
      <c r="AE155" s="124">
        <f t="shared" si="95"/>
        <v>42.5</v>
      </c>
      <c r="AF155" s="124">
        <f t="shared" si="95"/>
        <v>45</v>
      </c>
      <c r="AG155" s="124">
        <f t="shared" si="95"/>
        <v>47.5</v>
      </c>
      <c r="AH155" s="124">
        <f t="shared" si="95"/>
        <v>50</v>
      </c>
      <c r="AI155" s="124">
        <f t="shared" si="95"/>
        <v>52.5</v>
      </c>
      <c r="AJ155" s="124">
        <f t="shared" si="95"/>
        <v>55</v>
      </c>
      <c r="AK155" s="124">
        <f t="shared" si="95"/>
        <v>57.5</v>
      </c>
      <c r="AL155" s="124">
        <f t="shared" si="95"/>
        <v>60</v>
      </c>
      <c r="AM155" s="124">
        <f t="shared" si="95"/>
        <v>62.5</v>
      </c>
      <c r="AN155" s="124">
        <f t="shared" si="95"/>
        <v>65</v>
      </c>
      <c r="AO155" s="124">
        <f t="shared" si="95"/>
        <v>67.5</v>
      </c>
      <c r="AP155" s="124">
        <f t="shared" si="95"/>
        <v>70</v>
      </c>
      <c r="AQ155" s="124">
        <f t="shared" si="95"/>
        <v>72.5</v>
      </c>
      <c r="AR155" s="124">
        <f t="shared" si="95"/>
        <v>75</v>
      </c>
      <c r="AS155" s="119">
        <f>-125+4.5*((AS13*100)/($BL$13))-0.0225*((AS13*100)/($BL$13))^2</f>
        <v>77.437500000000028</v>
      </c>
      <c r="AT155" s="119">
        <f t="shared" ref="AT155:BL155" si="96">-125+4.5*((AT13*100)/($BL$13))-0.0225*((AT13*100)/($BL$13))^2</f>
        <v>79.75</v>
      </c>
      <c r="AU155" s="119">
        <f t="shared" si="96"/>
        <v>81.937499999999986</v>
      </c>
      <c r="AV155" s="119">
        <f t="shared" si="96"/>
        <v>84.000000000000014</v>
      </c>
      <c r="AW155" s="119">
        <f t="shared" si="96"/>
        <v>85.9375</v>
      </c>
      <c r="AX155" s="119">
        <f t="shared" si="96"/>
        <v>87.75</v>
      </c>
      <c r="AY155" s="119">
        <f t="shared" si="96"/>
        <v>89.437500000000028</v>
      </c>
      <c r="AZ155" s="119">
        <f t="shared" si="96"/>
        <v>91</v>
      </c>
      <c r="BA155" s="119">
        <f t="shared" si="96"/>
        <v>92.4375</v>
      </c>
      <c r="BB155" s="119">
        <f t="shared" si="96"/>
        <v>93.750000000000028</v>
      </c>
      <c r="BC155" s="119">
        <f t="shared" si="96"/>
        <v>94.9375</v>
      </c>
      <c r="BD155" s="119">
        <f t="shared" si="96"/>
        <v>95.999999999999972</v>
      </c>
      <c r="BE155" s="119">
        <f t="shared" si="96"/>
        <v>96.937500000000028</v>
      </c>
      <c r="BF155" s="119">
        <f t="shared" si="96"/>
        <v>97.75</v>
      </c>
      <c r="BG155" s="119">
        <f t="shared" si="96"/>
        <v>98.437499999999972</v>
      </c>
      <c r="BH155" s="119">
        <f t="shared" si="96"/>
        <v>99.000000000000057</v>
      </c>
      <c r="BI155" s="119">
        <f t="shared" si="96"/>
        <v>99.4375</v>
      </c>
      <c r="BJ155" s="119">
        <f t="shared" si="96"/>
        <v>99.75</v>
      </c>
      <c r="BK155" s="119">
        <f t="shared" si="96"/>
        <v>99.937500000000028</v>
      </c>
      <c r="BL155" s="119">
        <f t="shared" si="96"/>
        <v>100</v>
      </c>
      <c r="BM155" s="113"/>
    </row>
    <row r="156" spans="1:65" ht="12" customHeight="1">
      <c r="A156" s="112"/>
      <c r="B156" s="113"/>
      <c r="C156" s="113"/>
      <c r="D156" s="113"/>
      <c r="E156" s="114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3"/>
      <c r="BD156" s="113"/>
      <c r="BE156" s="113"/>
      <c r="BF156" s="113"/>
      <c r="BG156" s="113"/>
      <c r="BH156" s="113"/>
      <c r="BI156" s="113"/>
      <c r="BJ156" s="113"/>
      <c r="BK156" s="113"/>
      <c r="BL156" s="113"/>
      <c r="BM156" s="113"/>
    </row>
  </sheetData>
  <mergeCells count="46">
    <mergeCell ref="BM143:BM148"/>
    <mergeCell ref="O12:R12"/>
    <mergeCell ref="S12:V12"/>
    <mergeCell ref="W12:Z12"/>
    <mergeCell ref="AA12:AD12"/>
    <mergeCell ref="AE12:AH12"/>
    <mergeCell ref="AI12:AL12"/>
    <mergeCell ref="AQ12:AT12"/>
    <mergeCell ref="AU12:AX12"/>
    <mergeCell ref="BM11:BM13"/>
    <mergeCell ref="BG12:BJ12"/>
    <mergeCell ref="AY11:BB11"/>
    <mergeCell ref="AY12:BB12"/>
    <mergeCell ref="BC11:BF11"/>
    <mergeCell ref="BK11:BL11"/>
    <mergeCell ref="BC12:BF12"/>
    <mergeCell ref="A154:B155"/>
    <mergeCell ref="C154:D154"/>
    <mergeCell ref="C155:D155"/>
    <mergeCell ref="E12:F12"/>
    <mergeCell ref="G12:J12"/>
    <mergeCell ref="A11:A13"/>
    <mergeCell ref="D11:D13"/>
    <mergeCell ref="C11:C13"/>
    <mergeCell ref="B11:B13"/>
    <mergeCell ref="E11:F11"/>
    <mergeCell ref="G11:J11"/>
    <mergeCell ref="G7:I8"/>
    <mergeCell ref="G9:I9"/>
    <mergeCell ref="BG11:BJ11"/>
    <mergeCell ref="AU11:AX11"/>
    <mergeCell ref="O11:R11"/>
    <mergeCell ref="S11:V11"/>
    <mergeCell ref="W11:Z11"/>
    <mergeCell ref="AA11:AD11"/>
    <mergeCell ref="K11:N11"/>
    <mergeCell ref="K12:N12"/>
    <mergeCell ref="AG7:AI8"/>
    <mergeCell ref="AG9:AI9"/>
    <mergeCell ref="AM12:AP12"/>
    <mergeCell ref="BK6:BM7"/>
    <mergeCell ref="BK8:BM8"/>
    <mergeCell ref="AE11:AH11"/>
    <mergeCell ref="AI11:AL11"/>
    <mergeCell ref="AM11:AP11"/>
    <mergeCell ref="AQ11:AT11"/>
  </mergeCells>
  <conditionalFormatting sqref="AJ91:AZ91 E141:BL141 AD116:AF141 AG140:BL141 R24:R141 BG83:BJ134 BK60:BL134 BF116:BF134 AL116:BE124 AD93:AF114 W93:AC141 Z85:AF85 W83:Z92 AA83:AF86 AG83:AO83 AZ130:BL130 AI84:AQ86 AA87:AB95 AO82:AY83 AK124:BE125 F17:V17 F15:S15 AG14:BL59 R14:R22 I14:Q141 AD14:AF81 S14:V141 W14:AC82 AG14:AH141 E15:J140 AK101:BF114 AT85:BA85 AZ86:AZ90 BM140 AK134:AT134 V136:AE136 W138:AF138 Y139:AF139 AI116:AK134 AL126:BE134 AK117:AY117 AC87:AF92 AK85:AS92 AR84:BA84 AX126:BL126 X135:AF135 AI135:BL139 BF87:BI90 AI87:AY90 AZ81:BK85 AI88:AZ90 BB92:BF97 AT86:AZ87 AO94:BE96 AO97:BJ103 BF94:BJ97 AI94:AN103 AK91:BA96 AL92:BB92 AJ89:AT92 AJ89:BA90 BA86:BF91 AJ87:BG88 AI87:AJ114 AI60:BJ81 AK128:BL128">
    <cfRule type="cellIs" dxfId="0" priority="13" operator="between">
      <formula>0.00001</formula>
      <formula>100</formula>
    </cfRule>
  </conditionalFormatting>
  <printOptions horizontalCentered="1" verticalCentered="1"/>
  <pageMargins left="0.55000000000000004" right="0" top="0.19685039370078741" bottom="0.19685039370078741" header="0.59055118110236227" footer="0.59055118110236227"/>
  <pageSetup paperSize="8" scale="49" orientation="landscape" horizontalDpi="4294967293" r:id="rId1"/>
  <rowBreaks count="1" manualBreakCount="1">
    <brk id="151" max="5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Kurva S</vt:lpstr>
      <vt:lpstr>'Kurva 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JAGADBALE2</dc:creator>
  <cp:lastModifiedBy>MSI</cp:lastModifiedBy>
  <dcterms:created xsi:type="dcterms:W3CDTF">2014-10-09T06:40:01Z</dcterms:created>
  <dcterms:modified xsi:type="dcterms:W3CDTF">2015-09-20T03:18:21Z</dcterms:modified>
</cp:coreProperties>
</file>